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gure-1" sheetId="1" r:id="rId4"/>
    <sheet state="visible" name="Figure-2" sheetId="2" r:id="rId5"/>
    <sheet state="visible" name="Figure-3" sheetId="3" r:id="rId6"/>
    <sheet state="visible" name="Figure-4" sheetId="4" r:id="rId7"/>
    <sheet state="visible" name="Figure-5" sheetId="5" r:id="rId8"/>
    <sheet state="visible" name="Figure-6" sheetId="6" r:id="rId9"/>
    <sheet state="visible" name="Figures-7,8 and 9" sheetId="7" r:id="rId10"/>
    <sheet state="visible" name="Capex calculations" sheetId="8" r:id="rId11"/>
    <sheet state="visible" name="LCOE calculations" sheetId="9" r:id="rId12"/>
  </sheets>
  <definedNames/>
  <calcPr/>
</workbook>
</file>

<file path=xl/sharedStrings.xml><?xml version="1.0" encoding="utf-8"?>
<sst xmlns="http://schemas.openxmlformats.org/spreadsheetml/2006/main" count="374" uniqueCount="224">
  <si>
    <t>Source links:</t>
  </si>
  <si>
    <t>CEA monthly reports</t>
  </si>
  <si>
    <t>https://cea.nic.in/monthly-reports-archive/?lang=en</t>
  </si>
  <si>
    <t>NEP13</t>
  </si>
  <si>
    <t>https://cea.nic.in/wp-content/uploads/2020/04/nep_jan_2018.pdf</t>
  </si>
  <si>
    <t>OGCM</t>
  </si>
  <si>
    <t>https://cea.nic.in/old/reports/others/planning/irp/Optimal_mix_report_2029-30_FINAL.pdf</t>
  </si>
  <si>
    <t>All figures in TWh</t>
  </si>
  <si>
    <t>Year</t>
  </si>
  <si>
    <t>CEA electricity demand forecasts</t>
  </si>
  <si>
    <t>Actual electricity demand</t>
  </si>
  <si>
    <t>Coal &amp; Lignite</t>
  </si>
  <si>
    <t>Renewables</t>
  </si>
  <si>
    <t>Others</t>
  </si>
  <si>
    <t>2016-17</t>
  </si>
  <si>
    <t>2017-18</t>
  </si>
  <si>
    <t>2018-19</t>
  </si>
  <si>
    <t>2019-20</t>
  </si>
  <si>
    <t>2020-21</t>
  </si>
  <si>
    <t>2021-22</t>
  </si>
  <si>
    <t>2026-27</t>
  </si>
  <si>
    <t>2029-30</t>
  </si>
  <si>
    <t>RE commitments by industry</t>
  </si>
  <si>
    <t>Company</t>
  </si>
  <si>
    <t>Commitment (GW)</t>
  </si>
  <si>
    <t>By</t>
  </si>
  <si>
    <t>Source</t>
  </si>
  <si>
    <t>RIL*</t>
  </si>
  <si>
    <t>Link</t>
  </si>
  <si>
    <t>NTPC</t>
  </si>
  <si>
    <t>Adani Green</t>
  </si>
  <si>
    <t>Tata Power RE</t>
  </si>
  <si>
    <t>ReNew Power</t>
  </si>
  <si>
    <t>JSW Energy</t>
  </si>
  <si>
    <t>Avaada</t>
  </si>
  <si>
    <t>Sembcorp</t>
  </si>
  <si>
    <t>ACME Solar</t>
  </si>
  <si>
    <t>Hero Future Energies</t>
  </si>
  <si>
    <t>Total</t>
  </si>
  <si>
    <t>RE capacity, Aug-21</t>
  </si>
  <si>
    <t>100 GW</t>
  </si>
  <si>
    <t>Ministry of Power</t>
  </si>
  <si>
    <t>https://powermin.gov.in/en/content/power-sector-glance-all-india</t>
  </si>
  <si>
    <t>Electricity demand met</t>
  </si>
  <si>
    <t>Renewables (Wind, Solar, SHP, Bioenergy, other)</t>
  </si>
  <si>
    <t>Others ( (Gas, Diesel, Large Hydro, Nuclear, Imports)</t>
  </si>
  <si>
    <t>2012-13</t>
  </si>
  <si>
    <t>2013-14</t>
  </si>
  <si>
    <t>2014-15</t>
  </si>
  <si>
    <t>2015-16</t>
  </si>
  <si>
    <t>Electricity and estimated generation in FY 2030</t>
  </si>
  <si>
    <t>Electricity demand @5% CAGR between FY 2021 and FY 2030</t>
  </si>
  <si>
    <t>RE generation as per OGCM</t>
  </si>
  <si>
    <t>Other non-coal generation as per OGCM</t>
  </si>
  <si>
    <t>Estimated coal-fired generation</t>
  </si>
  <si>
    <t>Source Links</t>
  </si>
  <si>
    <t>July-2021 Peak demand</t>
  </si>
  <si>
    <t>https://posoco.in/download/07-07-21_nldc_psp/?wpdmdl=38174</t>
  </si>
  <si>
    <t>All figures in GW</t>
  </si>
  <si>
    <t>Peak Demand Met</t>
  </si>
  <si>
    <t>OGCM peak demand forecasts</t>
  </si>
  <si>
    <t>Peak demand @4.4% CAGR (10 yr rate between FY2012-22)</t>
  </si>
  <si>
    <t>Peak demand @5.2% CAGR (OGCM rate between FY2022-30)</t>
  </si>
  <si>
    <t>2021-22*</t>
  </si>
  <si>
    <t>India's estimated installed capacity by FY 2030</t>
  </si>
  <si>
    <t>Peak demand</t>
  </si>
  <si>
    <t xml:space="preserve">Other Firm sources (Gas, Diesel, Nuclear, Hydro, Biopower) </t>
  </si>
  <si>
    <t>Wind &amp; Solar</t>
  </si>
  <si>
    <t>Sources</t>
  </si>
  <si>
    <t>https://cea.nic.in/wp-content/uploads/installed/2021/07/installed_capacity.pdf</t>
  </si>
  <si>
    <t>Assumed changes</t>
  </si>
  <si>
    <t>Coal power plants already under active construction</t>
  </si>
  <si>
    <t>https://cea.nic.in/wp-content/uploads/thermal_broad/2021/07/BS___June21.pdf</t>
  </si>
  <si>
    <t>Coal capacity older than 25 years by FY 2030</t>
  </si>
  <si>
    <t>https://ember-climate.org/project/peak-coal-india/</t>
  </si>
  <si>
    <t>Non-coal capacity by FY 2030 (OGCM)</t>
  </si>
  <si>
    <t>End of FY 2030</t>
  </si>
  <si>
    <t>Global Energy Monitor July 2021 update</t>
  </si>
  <si>
    <t>https://globalenergymonitor.org/projects/global-coal-plant-tracker/summary-data/</t>
  </si>
  <si>
    <t>CEA's thermal broad status reports</t>
  </si>
  <si>
    <t>https://cea.nic.in/thermal-broad-status-reports/?lang=en</t>
  </si>
  <si>
    <t>"Zombie" coal power plants</t>
  </si>
  <si>
    <t>Proponent</t>
  </si>
  <si>
    <t>Sector</t>
  </si>
  <si>
    <t>Plant Unit</t>
  </si>
  <si>
    <t>Capacity (MW)</t>
  </si>
  <si>
    <t>Latitude</t>
  </si>
  <si>
    <t>Longitude</t>
  </si>
  <si>
    <t>Remarks</t>
  </si>
  <si>
    <t>Adani Group</t>
  </si>
  <si>
    <t>Private</t>
  </si>
  <si>
    <t>MP Adani power station Unit 1</t>
  </si>
  <si>
    <t>MP Adani power station Unit 2</t>
  </si>
  <si>
    <t>Udupi power station Unit 3</t>
  </si>
  <si>
    <t>Udupi power station Unit 4</t>
  </si>
  <si>
    <t>Avantha</t>
  </si>
  <si>
    <t>Jhabua Power Seoni power station Phase 2</t>
  </si>
  <si>
    <t>Bajaj Group</t>
  </si>
  <si>
    <t>Lalitpur power project (Mirchawar) Unit 4</t>
  </si>
  <si>
    <t>Lalitpur power project (Mirchawar) Unit 5</t>
  </si>
  <si>
    <t>Lalitpur power project (Mirchawar) Unit 6</t>
  </si>
  <si>
    <t>GMR Group</t>
  </si>
  <si>
    <t>Kamalanga power station phase II</t>
  </si>
  <si>
    <t>Government of Odisha</t>
  </si>
  <si>
    <t>State</t>
  </si>
  <si>
    <t>Kamakhyanagar power station Unit 1</t>
  </si>
  <si>
    <t>Kamakhyanagar power station Unit 2</t>
  </si>
  <si>
    <t>Kamakhyanagar power station Unit 3</t>
  </si>
  <si>
    <t>GSECL</t>
  </si>
  <si>
    <t>Ukai Thermal Power Station Unit 7</t>
  </si>
  <si>
    <t>JSW Group</t>
  </si>
  <si>
    <t>JSW Barmer Jalipa Kapurdi power station Unit 10</t>
  </si>
  <si>
    <t>JSW Barmer Jalipa Kapurdi power station Unit 9</t>
  </si>
  <si>
    <t>MPPGCL</t>
  </si>
  <si>
    <t>MP Amarkantak power station Unit 6</t>
  </si>
  <si>
    <t>Satpura Thermal Power Station Unit 12</t>
  </si>
  <si>
    <t>NLC India</t>
  </si>
  <si>
    <t>Central</t>
  </si>
  <si>
    <t>Neyveli Thermal Power Station II Unit 10</t>
  </si>
  <si>
    <t>Neyveli Thermal Power Station II Unit 11</t>
  </si>
  <si>
    <t>Talabira power station Unit 1</t>
  </si>
  <si>
    <t>Talabira power station Unit 2</t>
  </si>
  <si>
    <t>Talabira power station Unit 3</t>
  </si>
  <si>
    <t>Katwa Super Thermal Power Project (NTPC) Unit 1</t>
  </si>
  <si>
    <t>GEM assumes this as shelved, but there is no official confirmation of the same and hence is considered</t>
  </si>
  <si>
    <t>Katwa Super Thermal Power Project (NTPC) Unit 2</t>
  </si>
  <si>
    <t>Lara Integrated Thermal Power Project Unit 3</t>
  </si>
  <si>
    <t>Lara Integrated Thermal Power Project Unit 4</t>
  </si>
  <si>
    <t>Singrauli Super Thermal Power Station Unit 8</t>
  </si>
  <si>
    <t>Singrauli Super Thermal Power Station Unit 9</t>
  </si>
  <si>
    <t>Sipat power station Unit 6</t>
  </si>
  <si>
    <t>Talcher power station Stage II Unit 1</t>
  </si>
  <si>
    <t>Talcher power station Stage II Unit 2</t>
  </si>
  <si>
    <t>Power Finance Corporation</t>
  </si>
  <si>
    <t>Cheyyur Ultra Mega Power Project</t>
  </si>
  <si>
    <t>SIngareni Collieries</t>
  </si>
  <si>
    <t>Pegadapalli (Jaipur Mandal) power station Unit 3</t>
  </si>
  <si>
    <t>Global Energy Monitor</t>
  </si>
  <si>
    <t xml:space="preserve"> CEA plant-level data</t>
  </si>
  <si>
    <t>CEEW estimates of landed cost of coal</t>
  </si>
  <si>
    <t>RE+storage based on LBNL study</t>
  </si>
  <si>
    <t xml:space="preserve">https://eta-publications.lbl.gov/sites/default/files/lbnl-2001314.pdf </t>
  </si>
  <si>
    <t>Note</t>
  </si>
  <si>
    <t>See the spreadsheet " Capex calculations" for details on how capex was calculated</t>
  </si>
  <si>
    <t>See the spreadsheet " LCOE calculations" for details on how LCOEs were calculated</t>
  </si>
  <si>
    <t>Figure-7</t>
  </si>
  <si>
    <t>Figure-8</t>
  </si>
  <si>
    <t>Figure-9</t>
  </si>
  <si>
    <t>Plant</t>
  </si>
  <si>
    <t>SECTOR</t>
  </si>
  <si>
    <t>Capex/MW</t>
  </si>
  <si>
    <t>Capex</t>
  </si>
  <si>
    <t>Delivered Cost of energy (Rs/Mcal)</t>
  </si>
  <si>
    <t>Delivered Cost of energy in 2027 (Rs/Mcal)</t>
  </si>
  <si>
    <t>Capex (Rs. crores)</t>
  </si>
  <si>
    <t>Annual Generation at 55% CUF (GWh)</t>
  </si>
  <si>
    <t>LCOE (Rs/kwh)</t>
  </si>
  <si>
    <t>RE+Storage LCOE (Rs/kwh)</t>
  </si>
  <si>
    <t>Savings per unit (Rs/kwh)</t>
  </si>
  <si>
    <t>Total Savings (Rs Crore)</t>
  </si>
  <si>
    <t>Coal Power purchase cost (Rs. crores)</t>
  </si>
  <si>
    <t>RE+Storage power purchase cost (Rs. crores)</t>
  </si>
  <si>
    <t>Talabira power station Unit 1,2 &amp; 3</t>
  </si>
  <si>
    <t>NLC</t>
  </si>
  <si>
    <t>Neyveli Thermal Power Station II Unit 10 &amp; 11</t>
  </si>
  <si>
    <t>Talcher power station Stage II Unit 1 &amp; 2</t>
  </si>
  <si>
    <t>Singrauli Super Thermal Power Station Unit 8 &amp; 9</t>
  </si>
  <si>
    <t>Katwa Super Thermal Power Project (NTPC) Unit 1&amp;2</t>
  </si>
  <si>
    <t>Lara Integrated Thermal Power Project Unit 3 &amp; 4</t>
  </si>
  <si>
    <t>PFC</t>
  </si>
  <si>
    <t>Singareni Colleries</t>
  </si>
  <si>
    <t>Udupi power station Unit 3 &amp; 4</t>
  </si>
  <si>
    <t>MP Adani power station Unit 1&amp;2</t>
  </si>
  <si>
    <t>Avantha Group</t>
  </si>
  <si>
    <t>Lalitpur power project (Mirchawar) Unit 4,5&amp; 6</t>
  </si>
  <si>
    <t>JSW Barmer Jalipa Kapurdi power station Unit 9&amp;10</t>
  </si>
  <si>
    <t>Kamakhyanagar power station Unit 1,2&amp; 3</t>
  </si>
  <si>
    <t>1,33,142</t>
  </si>
  <si>
    <t>2,47,421</t>
  </si>
  <si>
    <t>1,09,638</t>
  </si>
  <si>
    <t>-</t>
  </si>
  <si>
    <t>Total Power Purchase Cost</t>
  </si>
  <si>
    <t>Methodlogy</t>
  </si>
  <si>
    <t>Capex/MW for under construction/recently constructed coal fired plants in zombie plants respective state adjusted for annual inflation to estimate capex for zombie plants</t>
  </si>
  <si>
    <t>Capex Estimation</t>
  </si>
  <si>
    <t>Capex/MW=Capital Expendture/Project Capacity (CEA Broad Status Report)</t>
  </si>
  <si>
    <t>Year of commsioning of Zombie plant=2027</t>
  </si>
  <si>
    <t>Annual Capex Inflation=2%</t>
  </si>
  <si>
    <t>Capex/MW (For Zombie Plant) in 2027=Capex/MW*(1.02)^(Year of comissionng of zombie plant -Year of comissioning of respective states coal fired plant)</t>
  </si>
  <si>
    <t>Capital Expenditure for Zombie Plants =Capex/MW in 2027 X Project Capacity</t>
  </si>
  <si>
    <t>Fixed Cost</t>
  </si>
  <si>
    <t>(1) ROE=Project Equity X Cost of Equity</t>
  </si>
  <si>
    <t>(2) Interest on loan= Project Debt X Cost of Debt</t>
  </si>
  <si>
    <t>(3) Interest on WC=Working Capital X Cost of Debt</t>
  </si>
  <si>
    <t>(4) Depreciation= Depreciation Rate X Capex</t>
  </si>
  <si>
    <t>(5) O&amp;M Cost= Cost/MW</t>
  </si>
  <si>
    <t>Annual Fixed Costs=(1+2+3+4+5)</t>
  </si>
  <si>
    <t>Fixed Cost (Rs/kwh)= Total Fixed Cost/Annual Generation</t>
  </si>
  <si>
    <t>Variable Costs</t>
  </si>
  <si>
    <t>(1) Specific Oil Cost (Rs/kwh)</t>
  </si>
  <si>
    <t>(2) Specific Coal cost (Rs/kwh)</t>
  </si>
  <si>
    <t>(3) Variable Cost PCT (Rs/kwh)</t>
  </si>
  <si>
    <t>Variable Cost (Rs/kwh)=(1+2+3)</t>
  </si>
  <si>
    <t>Variable Cost at bus bar (Rs/kwh) = Variable Cost X (1-Auxilary Consuption)</t>
  </si>
  <si>
    <t>Total Cost (Rs/kwh)= Fixed Cost+Variable Cost at bus bar</t>
  </si>
  <si>
    <t>LCOE=PV(Total Cost/unit)</t>
  </si>
  <si>
    <t>Key Assumptions</t>
  </si>
  <si>
    <t>Debt:Equity=70:30</t>
  </si>
  <si>
    <t>Cost of Equity= 15.55%</t>
  </si>
  <si>
    <t>Cost of Debt= 12%</t>
  </si>
  <si>
    <t>Project Debt Repayment Period=20 Years</t>
  </si>
  <si>
    <t>Working Capital Requirement= 10% of Project Debt</t>
  </si>
  <si>
    <t>Annual Interest Expense on Working Capital Inflation=1%</t>
  </si>
  <si>
    <t>Depreciation Rate= 4%</t>
  </si>
  <si>
    <t>Plant Life= 25 Years</t>
  </si>
  <si>
    <t>O&amp;M Cost= Rs 22 Lakhs/MW</t>
  </si>
  <si>
    <t>Annual O&amp;M Cost Inflation= 4%</t>
  </si>
  <si>
    <t>Capacity Utilization Factor= 55%</t>
  </si>
  <si>
    <t>Station Heat Rate @ 55% CUF (kcl/kwh) = 2450 Kcl</t>
  </si>
  <si>
    <t>Total Auxilary Consumption (Plant + Pollution Control) @ 55% CUF=9.65%</t>
  </si>
  <si>
    <t>Pollution Control Variable Cost (Rs/kwh)=0.2</t>
  </si>
  <si>
    <t>Annual Landed Cost of coal Inflation=2%</t>
  </si>
  <si>
    <t>Landed cost of coal from CEEW's publication "Coal Power's Trilemma"</t>
  </si>
  <si>
    <t>Weighted Average Cost of Capital (For LCOE) = 13.07%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</si>
</sst>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-m"/>
    <numFmt numFmtId="165" formatCode="mmmm yyyy"/>
  </numFmts>
  <fonts count="20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u/>
      <color rgb="FF0000FF"/>
    </font>
    <font>
      <u/>
      <sz val="12.0"/>
      <color rgb="FF000000"/>
      <name val="&quot;Times New Roman&quot;"/>
    </font>
    <font>
      <u/>
      <sz val="12.0"/>
      <color rgb="FF000000"/>
      <name val="&quot;Times New Roman&quot;"/>
    </font>
    <font>
      <b/>
      <sz val="11.0"/>
      <color rgb="FF000000"/>
      <name val="Calibri"/>
    </font>
    <font>
      <sz val="11.0"/>
      <color rgb="FF000000"/>
      <name val="Calibri"/>
    </font>
    <font>
      <u/>
      <color rgb="FF1155CC"/>
    </font>
    <font>
      <u/>
      <sz val="11.0"/>
      <color rgb="FF0563C1"/>
      <name val="Calibri"/>
    </font>
    <font>
      <b/>
      <color rgb="FF999999"/>
      <name val="Arial"/>
    </font>
    <font>
      <b/>
      <color rgb="FFFF9900"/>
      <name val="Arial"/>
    </font>
    <font>
      <b/>
      <color rgb="FFFF0000"/>
      <name val="Arial"/>
    </font>
    <font>
      <color rgb="FFFF9900"/>
      <name val="Arial"/>
    </font>
    <font>
      <color rgb="FFFF0000"/>
      <name val="Arial"/>
    </font>
    <font>
      <color rgb="FF999999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" numFmtId="0" xfId="0" applyFont="1"/>
    <xf borderId="0" fillId="0" fontId="6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 shrinkToFit="0" vertical="bottom" wrapText="0"/>
    </xf>
    <xf borderId="0" fillId="0" fontId="2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164" xfId="0" applyAlignment="1" applyFont="1" applyNumberFormat="1">
      <alignment horizontal="left" readingOrder="0"/>
    </xf>
    <xf borderId="0" fillId="0" fontId="2" numFmtId="0" xfId="0" applyAlignment="1" applyFont="1">
      <alignment readingOrder="0" shrinkToFit="0" wrapText="1"/>
    </xf>
    <xf borderId="0" fillId="0" fontId="1" numFmtId="1" xfId="0" applyFont="1" applyNumberFormat="1"/>
    <xf borderId="0" fillId="0" fontId="2" numFmtId="0" xfId="0" applyAlignment="1" applyFont="1">
      <alignment shrinkToFit="0" wrapText="1"/>
    </xf>
    <xf borderId="0" fillId="0" fontId="10" numFmtId="0" xfId="0" applyAlignment="1" applyFont="1">
      <alignment readingOrder="0" shrinkToFit="0" wrapText="1"/>
    </xf>
    <xf borderId="0" fillId="0" fontId="11" numFmtId="0" xfId="0" applyAlignment="1" applyFont="1">
      <alignment readingOrder="0" shrinkToFit="0" wrapText="1"/>
    </xf>
    <xf borderId="0" fillId="0" fontId="12" numFmtId="0" xfId="0" applyAlignment="1" applyFont="1">
      <alignment readingOrder="0" shrinkToFit="0" wrapText="1"/>
    </xf>
    <xf borderId="0" fillId="0" fontId="2" numFmtId="1" xfId="0" applyAlignment="1" applyFont="1" applyNumberFormat="1">
      <alignment readingOrder="0"/>
    </xf>
    <xf borderId="0" fillId="0" fontId="13" numFmtId="0" xfId="0" applyFont="1"/>
    <xf borderId="0" fillId="0" fontId="14" numFmtId="0" xfId="0" applyAlignment="1" applyFont="1">
      <alignment readingOrder="0"/>
    </xf>
    <xf borderId="0" fillId="0" fontId="10" numFmtId="1" xfId="0" applyAlignment="1" applyFont="1" applyNumberFormat="1">
      <alignment readingOrder="0"/>
    </xf>
    <xf borderId="0" fillId="0" fontId="11" numFmtId="1" xfId="0" applyAlignment="1" applyFont="1" applyNumberFormat="1">
      <alignment readingOrder="0"/>
    </xf>
    <xf borderId="0" fillId="0" fontId="2" numFmtId="165" xfId="0" applyAlignment="1" applyFont="1" applyNumberFormat="1">
      <alignment readingOrder="0" shrinkToFit="0" wrapText="1"/>
    </xf>
    <xf borderId="0" fillId="0" fontId="15" numFmtId="0" xfId="0" applyAlignment="1" applyFont="1">
      <alignment readingOrder="0" shrinkToFit="0" vertical="center" wrapText="1"/>
    </xf>
    <xf borderId="0" fillId="0" fontId="15" numFmtId="0" xfId="0" applyAlignment="1" applyFont="1">
      <alignment readingOrder="0" shrinkToFit="0" wrapText="1"/>
    </xf>
    <xf borderId="0" fillId="0" fontId="15" numFmtId="0" xfId="0" applyFont="1"/>
    <xf borderId="0" fillId="0" fontId="15" numFmtId="0" xfId="0" applyAlignment="1" applyFont="1">
      <alignment readingOrder="0"/>
    </xf>
    <xf borderId="0" fillId="0" fontId="2" numFmtId="0" xfId="0" applyAlignment="1" applyFont="1">
      <alignment horizontal="right" readingOrder="0" shrinkToFit="0" wrapText="1"/>
    </xf>
    <xf borderId="0" fillId="0" fontId="13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6" numFmtId="0" xfId="0" applyAlignment="1" applyFont="1">
      <alignment readingOrder="0" shrinkToFit="0" vertical="bottom" wrapText="1"/>
    </xf>
    <xf borderId="0" fillId="0" fontId="7" numFmtId="0" xfId="0" applyAlignment="1" applyFont="1">
      <alignment shrinkToFit="0" vertical="bottom" wrapText="1"/>
    </xf>
    <xf borderId="0" fillId="0" fontId="7" numFmtId="3" xfId="0" applyAlignment="1" applyFont="1" applyNumberForma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0" fontId="17" numFmtId="0" xfId="0" applyAlignment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0" fillId="0" fontId="6" numFmtId="3" xfId="0" applyAlignment="1" applyFont="1" applyNumberFormat="1">
      <alignment readingOrder="0" shrinkToFit="0" vertical="bottom" wrapText="0"/>
    </xf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/>
    </xf>
    <xf borderId="0" fillId="0" fontId="0" numFmtId="0" xfId="0" applyAlignment="1" applyFont="1">
      <alignment readingOrder="0" shrinkToFit="0" vertical="bottom" wrapText="0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ea.nic.in/monthly-reports-archive/?lang=en" TargetMode="External"/><Relationship Id="rId2" Type="http://schemas.openxmlformats.org/officeDocument/2006/relationships/hyperlink" Target="https://cea.nic.in/wp-content/uploads/2020/04/nep_jan_2018.pdf" TargetMode="External"/><Relationship Id="rId3" Type="http://schemas.openxmlformats.org/officeDocument/2006/relationships/hyperlink" Target="https://cea.nic.in/old/reports/others/planning/irp/Optimal_mix_report_2029-30_FINAL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qmagpro.com/reliance-to-set-up-100-gw-of-solar-energy-by-2030-says-mukesh-ambani-at-companys-annual-shareholder-meeting/" TargetMode="External"/><Relationship Id="rId2" Type="http://schemas.openxmlformats.org/officeDocument/2006/relationships/hyperlink" Target="https://mercomindia.com/ntpc-target-renewable-energy-capacity/" TargetMode="External"/><Relationship Id="rId3" Type="http://schemas.openxmlformats.org/officeDocument/2006/relationships/hyperlink" Target="https://www.constructionworld.in/energy-infrastructure/power-and-renewable-energy/adani-group-plans-to-add-5-gw-green-energy-per-year-for-next-decade-/27936" TargetMode="External"/><Relationship Id="rId4" Type="http://schemas.openxmlformats.org/officeDocument/2006/relationships/hyperlink" Target="https://www.fortuneindia.com/enterprise/tata-power-consumers-grow-4x-to-12-mn-with-acquisition-new-energy/105792" TargetMode="External"/><Relationship Id="rId11" Type="http://schemas.openxmlformats.org/officeDocument/2006/relationships/hyperlink" Target="https://pib.gov.in/PressReleasePage.aspx?PRID=1745254" TargetMode="External"/><Relationship Id="rId10" Type="http://schemas.openxmlformats.org/officeDocument/2006/relationships/hyperlink" Target="https://www.herofutureenergies.com/projects" TargetMode="External"/><Relationship Id="rId12" Type="http://schemas.openxmlformats.org/officeDocument/2006/relationships/drawing" Target="../drawings/drawing2.xml"/><Relationship Id="rId9" Type="http://schemas.openxmlformats.org/officeDocument/2006/relationships/hyperlink" Target="https://www.acmesolar.in/about_us" TargetMode="External"/><Relationship Id="rId5" Type="http://schemas.openxmlformats.org/officeDocument/2006/relationships/hyperlink" Target="https://www.livemint.com/industry/energy/renew-power-to-invest-9-billion-in-wind-and-solar-projects-11617783127155.html" TargetMode="External"/><Relationship Id="rId6" Type="http://schemas.openxmlformats.org/officeDocument/2006/relationships/hyperlink" Target="https://www.bloomberg.com/news/articles/2021-07-14/jsw-energy-plans-to-spend-10-billion-on-clean-power-by-2030" TargetMode="External"/><Relationship Id="rId7" Type="http://schemas.openxmlformats.org/officeDocument/2006/relationships/hyperlink" Target="https://avaadaenergy.com/utility-solar/" TargetMode="External"/><Relationship Id="rId8" Type="http://schemas.openxmlformats.org/officeDocument/2006/relationships/hyperlink" Target="https://www.sembcorp.com/en/media/media-releases/corporate/2021/may/sembcorp-unveils-strategic-plan-to-transform-its-portfolio-from-brown-to-green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ea.nic.in/monthly-reports-archive/?lang=en" TargetMode="External"/><Relationship Id="rId2" Type="http://schemas.openxmlformats.org/officeDocument/2006/relationships/hyperlink" Target="https://powermin.gov.in/en/content/power-sector-glance-all-india" TargetMode="External"/><Relationship Id="rId3" Type="http://schemas.openxmlformats.org/officeDocument/2006/relationships/hyperlink" Target="https://cea.nic.in/old/reports/others/planning/irp/Optimal_mix_report_2029-30_FINAL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cea.nic.in/old/reports/others/planning/irp/Optimal_mix_report_2029-30_FINAL.pdf" TargetMode="External"/><Relationship Id="rId2" Type="http://schemas.openxmlformats.org/officeDocument/2006/relationships/hyperlink" Target="https://powermin.gov.in/en/content/power-sector-glance-all-india" TargetMode="External"/><Relationship Id="rId3" Type="http://schemas.openxmlformats.org/officeDocument/2006/relationships/hyperlink" Target="https://posoco.in/download/07-07-21_nldc_psp/?wpdmdl=38174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cea.nic.in/wp-content/uploads/installed/2021/07/installed_capacity.pdf" TargetMode="External"/><Relationship Id="rId2" Type="http://schemas.openxmlformats.org/officeDocument/2006/relationships/hyperlink" Target="https://cea.nic.in/wp-content/uploads/thermal_broad/2021/07/BS___June21.pdf" TargetMode="External"/><Relationship Id="rId3" Type="http://schemas.openxmlformats.org/officeDocument/2006/relationships/hyperlink" Target="https://ember-climate.org/project/peak-coal-india/" TargetMode="External"/><Relationship Id="rId4" Type="http://schemas.openxmlformats.org/officeDocument/2006/relationships/hyperlink" Target="https://cea.nic.in/old/reports/others/planning/irp/Optimal_mix_report_2029-30_FINAL.pdf" TargetMode="External"/><Relationship Id="rId5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globalenergymonitor.org/projects/global-coal-plant-tracker/summary-data/" TargetMode="External"/><Relationship Id="rId2" Type="http://schemas.openxmlformats.org/officeDocument/2006/relationships/hyperlink" Target="https://cea.nic.in/thermal-broad-status-reports/?lang=en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globalenergymonitor.org/projects/global-coal-plant-tracker/summary-data/" TargetMode="External"/><Relationship Id="rId2" Type="http://schemas.openxmlformats.org/officeDocument/2006/relationships/hyperlink" Target="https://cea.nic.in/thermal-broad-status-reports/?lang=en" TargetMode="External"/><Relationship Id="rId3" Type="http://schemas.openxmlformats.org/officeDocument/2006/relationships/hyperlink" Target="https://eta-publications.lbl.gov/sites/default/files/lbnl-2001314.pdf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1.43"/>
    <col customWidth="1" min="4" max="4" width="24.14"/>
  </cols>
  <sheetData>
    <row r="1">
      <c r="A1" s="1" t="s">
        <v>0</v>
      </c>
      <c r="B1" s="2" t="s">
        <v>1</v>
      </c>
      <c r="C1" s="3" t="s">
        <v>2</v>
      </c>
    </row>
    <row r="2">
      <c r="B2" s="2" t="s">
        <v>3</v>
      </c>
      <c r="C2" s="4" t="s">
        <v>4</v>
      </c>
    </row>
    <row r="3">
      <c r="B3" s="2" t="s">
        <v>5</v>
      </c>
      <c r="C3" s="5" t="s">
        <v>6</v>
      </c>
    </row>
    <row r="5">
      <c r="A5" s="6"/>
      <c r="B5" s="1" t="s">
        <v>7</v>
      </c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1"/>
      <c r="C6" s="1"/>
      <c r="D6" s="1"/>
      <c r="E6" s="1"/>
      <c r="F6" s="1"/>
      <c r="G6" s="1"/>
      <c r="H6" s="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6"/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B8" s="2" t="s">
        <v>14</v>
      </c>
      <c r="D8" s="2">
        <v>1242.0</v>
      </c>
      <c r="E8" s="2">
        <v>945.0</v>
      </c>
      <c r="F8" s="2">
        <v>80.0</v>
      </c>
      <c r="G8" s="2">
        <v>217.0</v>
      </c>
    </row>
    <row r="9">
      <c r="B9" s="2" t="s">
        <v>15</v>
      </c>
      <c r="D9" s="2">
        <v>1308.0</v>
      </c>
      <c r="E9" s="2">
        <v>987.0</v>
      </c>
      <c r="F9" s="2">
        <v>102.0</v>
      </c>
      <c r="G9" s="2">
        <v>220.0</v>
      </c>
    </row>
    <row r="10">
      <c r="B10" s="2" t="s">
        <v>16</v>
      </c>
      <c r="D10" s="2">
        <v>1376.0</v>
      </c>
      <c r="E10" s="2">
        <v>1022.0</v>
      </c>
      <c r="F10" s="2">
        <v>127.0</v>
      </c>
      <c r="G10" s="2">
        <v>227.0</v>
      </c>
    </row>
    <row r="11">
      <c r="B11" s="2" t="s">
        <v>17</v>
      </c>
      <c r="D11" s="2">
        <v>1389.0</v>
      </c>
      <c r="E11" s="2">
        <v>994.0</v>
      </c>
      <c r="F11" s="2">
        <v>138.0</v>
      </c>
      <c r="G11" s="2">
        <v>257.0</v>
      </c>
    </row>
    <row r="12">
      <c r="B12" s="2" t="s">
        <v>18</v>
      </c>
      <c r="D12" s="2">
        <v>1382.0</v>
      </c>
      <c r="E12" s="2">
        <v>981.0</v>
      </c>
      <c r="F12" s="2">
        <v>147.0</v>
      </c>
      <c r="G12" s="2">
        <v>253.0</v>
      </c>
    </row>
    <row r="13">
      <c r="A13" s="2" t="s">
        <v>3</v>
      </c>
      <c r="B13" s="2" t="s">
        <v>19</v>
      </c>
      <c r="C13" s="2">
        <v>1566.0</v>
      </c>
    </row>
    <row r="14">
      <c r="A14" s="2" t="s">
        <v>3</v>
      </c>
      <c r="B14" s="2" t="s">
        <v>20</v>
      </c>
      <c r="C14" s="2">
        <v>2047.0</v>
      </c>
    </row>
    <row r="15">
      <c r="A15" s="2" t="s">
        <v>5</v>
      </c>
      <c r="B15" s="2" t="s">
        <v>21</v>
      </c>
      <c r="C15" s="2">
        <v>2518.0</v>
      </c>
    </row>
  </sheetData>
  <hyperlinks>
    <hyperlink r:id="rId1" ref="C1"/>
    <hyperlink r:id="rId2" ref="C2"/>
    <hyperlink r:id="rId3" ref="C3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22</v>
      </c>
    </row>
    <row r="5">
      <c r="B5" s="7" t="s">
        <v>23</v>
      </c>
      <c r="C5" s="7" t="s">
        <v>24</v>
      </c>
      <c r="D5" s="7" t="s">
        <v>25</v>
      </c>
      <c r="E5" s="1" t="s">
        <v>26</v>
      </c>
    </row>
    <row r="6">
      <c r="B6" s="8" t="s">
        <v>27</v>
      </c>
      <c r="C6" s="9">
        <v>100.0</v>
      </c>
      <c r="D6" s="9">
        <v>2030.0</v>
      </c>
      <c r="E6" s="10" t="s">
        <v>28</v>
      </c>
    </row>
    <row r="7">
      <c r="B7" s="8" t="s">
        <v>29</v>
      </c>
      <c r="C7" s="9">
        <v>60.0</v>
      </c>
      <c r="D7" s="9">
        <v>2032.0</v>
      </c>
      <c r="E7" s="10" t="s">
        <v>28</v>
      </c>
    </row>
    <row r="8">
      <c r="B8" s="8" t="s">
        <v>30</v>
      </c>
      <c r="C8" s="9">
        <v>50.0</v>
      </c>
      <c r="D8" s="9">
        <v>2030.0</v>
      </c>
      <c r="E8" s="10" t="s">
        <v>28</v>
      </c>
    </row>
    <row r="9">
      <c r="B9" s="8" t="s">
        <v>31</v>
      </c>
      <c r="C9" s="9">
        <v>25.0</v>
      </c>
      <c r="D9" s="9">
        <v>2030.0</v>
      </c>
      <c r="E9" s="10" t="s">
        <v>28</v>
      </c>
    </row>
    <row r="10">
      <c r="B10" s="8" t="s">
        <v>32</v>
      </c>
      <c r="C10" s="9">
        <v>18.5</v>
      </c>
      <c r="D10" s="9">
        <v>2025.0</v>
      </c>
      <c r="E10" s="11" t="s">
        <v>28</v>
      </c>
    </row>
    <row r="11">
      <c r="B11" s="8" t="s">
        <v>33</v>
      </c>
      <c r="C11" s="9">
        <v>16.8</v>
      </c>
      <c r="D11" s="9">
        <v>2030.0</v>
      </c>
      <c r="E11" s="11" t="s">
        <v>28</v>
      </c>
    </row>
    <row r="12">
      <c r="B12" s="8" t="s">
        <v>34</v>
      </c>
      <c r="C12" s="9">
        <v>11.0</v>
      </c>
      <c r="D12" s="9">
        <v>2025.0</v>
      </c>
      <c r="E12" s="11" t="s">
        <v>28</v>
      </c>
    </row>
    <row r="13">
      <c r="B13" s="8" t="s">
        <v>35</v>
      </c>
      <c r="C13" s="9">
        <v>10.0</v>
      </c>
      <c r="D13" s="9">
        <v>2025.0</v>
      </c>
      <c r="E13" s="11" t="s">
        <v>28</v>
      </c>
    </row>
    <row r="14">
      <c r="B14" s="8" t="s">
        <v>36</v>
      </c>
      <c r="C14" s="9">
        <v>5.5</v>
      </c>
      <c r="D14" s="9">
        <v>2022.0</v>
      </c>
      <c r="E14" s="11" t="s">
        <v>28</v>
      </c>
    </row>
    <row r="15">
      <c r="B15" s="8" t="s">
        <v>37</v>
      </c>
      <c r="C15" s="9">
        <v>5.0</v>
      </c>
      <c r="D15" s="9">
        <v>2022.0</v>
      </c>
      <c r="E15" s="11" t="s">
        <v>28</v>
      </c>
    </row>
    <row r="17">
      <c r="B17" s="1" t="s">
        <v>38</v>
      </c>
      <c r="C17" s="12">
        <f>SUM(C6:C15)</f>
        <v>301.8</v>
      </c>
    </row>
    <row r="19">
      <c r="B19" s="2" t="s">
        <v>39</v>
      </c>
      <c r="C19" s="2" t="s">
        <v>40</v>
      </c>
      <c r="D19" s="10" t="s">
        <v>28</v>
      </c>
    </row>
  </sheetData>
  <hyperlinks>
    <hyperlink r:id="rId1" ref="E6"/>
    <hyperlink r:id="rId2" ref="E7"/>
    <hyperlink r:id="rId3" location=":~:text=for%20next%20decade-,Adani%20Group%20plans%20to%20add%205%20GW,per%20year%20for%20next%20decade&amp;text=Gautam%20Adani%2C%20Chairman%20of%20Adani,biggest%20player%20in%20renewable%20energy." ref="E8"/>
    <hyperlink r:id="rId4" ref="E9"/>
    <hyperlink r:id="rId5" ref="E10"/>
    <hyperlink r:id="rId6" ref="E11"/>
    <hyperlink r:id="rId7" ref="E12"/>
    <hyperlink r:id="rId8" ref="E13"/>
    <hyperlink r:id="rId9" ref="E14"/>
    <hyperlink r:id="rId10" ref="E15"/>
    <hyperlink r:id="rId11" ref="D19"/>
  </hyperlinks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5" max="5" width="23.86"/>
  </cols>
  <sheetData>
    <row r="1">
      <c r="A1" s="1" t="s">
        <v>0</v>
      </c>
      <c r="B1" s="2" t="s">
        <v>1</v>
      </c>
      <c r="C1" s="3" t="s">
        <v>2</v>
      </c>
    </row>
    <row r="2">
      <c r="B2" s="2" t="s">
        <v>41</v>
      </c>
      <c r="C2" s="4" t="s">
        <v>42</v>
      </c>
    </row>
    <row r="3">
      <c r="B3" s="2" t="s">
        <v>5</v>
      </c>
      <c r="C3" s="5" t="s">
        <v>6</v>
      </c>
    </row>
    <row r="5">
      <c r="A5" s="6"/>
      <c r="B5" s="1" t="s">
        <v>7</v>
      </c>
      <c r="C5" s="1"/>
      <c r="D5" s="1"/>
      <c r="E5" s="1"/>
      <c r="F5" s="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6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13"/>
      <c r="B7" s="14" t="s">
        <v>8</v>
      </c>
      <c r="C7" s="14" t="s">
        <v>43</v>
      </c>
      <c r="D7" s="14" t="s">
        <v>11</v>
      </c>
      <c r="E7" s="14" t="s">
        <v>44</v>
      </c>
      <c r="F7" s="14" t="s">
        <v>45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>
      <c r="B8" s="15">
        <v>40483.0</v>
      </c>
      <c r="C8" s="2">
        <v>850.0</v>
      </c>
      <c r="D8" s="2">
        <v>561.0</v>
      </c>
      <c r="E8" s="2">
        <v>39.0</v>
      </c>
      <c r="F8" s="2">
        <v>250.0</v>
      </c>
    </row>
    <row r="9">
      <c r="B9" s="15">
        <v>40878.0</v>
      </c>
      <c r="C9" s="2">
        <v>928.0</v>
      </c>
      <c r="D9" s="2">
        <v>612.0</v>
      </c>
      <c r="E9" s="2">
        <v>51.0</v>
      </c>
      <c r="F9" s="2">
        <v>265.0</v>
      </c>
    </row>
    <row r="10">
      <c r="B10" s="2" t="s">
        <v>46</v>
      </c>
      <c r="C10" s="2">
        <v>970.0</v>
      </c>
      <c r="D10" s="2">
        <v>691.0</v>
      </c>
      <c r="E10" s="2">
        <v>57.0</v>
      </c>
      <c r="F10" s="2">
        <v>222.0</v>
      </c>
    </row>
    <row r="11">
      <c r="B11" s="2" t="s">
        <v>47</v>
      </c>
      <c r="C11" s="2">
        <v>1021.0</v>
      </c>
      <c r="D11" s="2">
        <v>746.0</v>
      </c>
      <c r="E11" s="2">
        <v>60.0</v>
      </c>
      <c r="F11" s="2">
        <v>215.0</v>
      </c>
    </row>
    <row r="12">
      <c r="B12" s="2" t="s">
        <v>48</v>
      </c>
      <c r="C12" s="2">
        <v>1110.0</v>
      </c>
      <c r="D12" s="2">
        <v>836.0</v>
      </c>
      <c r="E12" s="2">
        <v>62.0</v>
      </c>
      <c r="F12" s="2">
        <v>212.0</v>
      </c>
    </row>
    <row r="13">
      <c r="B13" s="2" t="s">
        <v>49</v>
      </c>
      <c r="C13" s="2">
        <v>1174.0</v>
      </c>
      <c r="D13" s="2">
        <v>896.0</v>
      </c>
      <c r="E13" s="2">
        <v>65.0</v>
      </c>
      <c r="F13" s="2">
        <v>212.0</v>
      </c>
    </row>
    <row r="14">
      <c r="B14" s="2" t="s">
        <v>14</v>
      </c>
      <c r="C14" s="2">
        <v>1242.0</v>
      </c>
      <c r="D14" s="2">
        <v>945.0</v>
      </c>
      <c r="E14" s="2">
        <v>80.0</v>
      </c>
      <c r="F14" s="2">
        <v>217.0</v>
      </c>
    </row>
    <row r="15">
      <c r="B15" s="2" t="s">
        <v>15</v>
      </c>
      <c r="C15" s="2">
        <v>1308.0</v>
      </c>
      <c r="D15" s="2">
        <v>987.0</v>
      </c>
      <c r="E15" s="2">
        <v>102.0</v>
      </c>
      <c r="F15" s="2">
        <v>220.0</v>
      </c>
    </row>
    <row r="16">
      <c r="B16" s="2" t="s">
        <v>16</v>
      </c>
      <c r="C16" s="2">
        <v>1376.0</v>
      </c>
      <c r="D16" s="2">
        <v>1022.0</v>
      </c>
      <c r="E16" s="2">
        <v>127.0</v>
      </c>
      <c r="F16" s="2">
        <v>227.0</v>
      </c>
    </row>
    <row r="17">
      <c r="B17" s="2" t="s">
        <v>17</v>
      </c>
      <c r="C17" s="2">
        <v>1389.0</v>
      </c>
      <c r="D17" s="2">
        <v>994.0</v>
      </c>
      <c r="E17" s="2">
        <v>138.0</v>
      </c>
      <c r="F17" s="2">
        <v>257.0</v>
      </c>
    </row>
    <row r="18">
      <c r="B18" s="2" t="s">
        <v>18</v>
      </c>
      <c r="C18" s="2">
        <v>1382.0</v>
      </c>
      <c r="D18" s="2">
        <v>981.0</v>
      </c>
      <c r="E18" s="2">
        <v>147.0</v>
      </c>
      <c r="F18" s="2">
        <v>253.0</v>
      </c>
    </row>
    <row r="21">
      <c r="B21" s="1" t="s">
        <v>50</v>
      </c>
    </row>
    <row r="22">
      <c r="A22" s="1"/>
      <c r="B22" s="16" t="s">
        <v>51</v>
      </c>
      <c r="C22" s="17">
        <f>C18*(1.05^9)</f>
        <v>2143.935594</v>
      </c>
    </row>
    <row r="23">
      <c r="B23" s="16" t="s">
        <v>52</v>
      </c>
      <c r="C23" s="2">
        <v>805.0</v>
      </c>
    </row>
    <row r="24">
      <c r="B24" s="16" t="s">
        <v>53</v>
      </c>
      <c r="C24" s="2">
        <v>355.0</v>
      </c>
    </row>
    <row r="25">
      <c r="B25" s="16" t="s">
        <v>54</v>
      </c>
      <c r="C25" s="17">
        <f>C22-C23-C24</f>
        <v>983.9355945</v>
      </c>
    </row>
  </sheetData>
  <hyperlinks>
    <hyperlink r:id="rId1" ref="C1"/>
    <hyperlink r:id="rId2" ref="C2"/>
    <hyperlink r:id="rId3" ref="C3"/>
  </hyperlin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4" t="s">
        <v>55</v>
      </c>
      <c r="B1" s="2" t="s">
        <v>5</v>
      </c>
      <c r="C1" s="5" t="s">
        <v>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>
      <c r="A2" s="18"/>
      <c r="B2" s="2" t="s">
        <v>41</v>
      </c>
      <c r="C2" s="4" t="s">
        <v>42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>
      <c r="A3" s="18"/>
      <c r="B3" s="16" t="s">
        <v>56</v>
      </c>
      <c r="C3" s="5" t="s">
        <v>57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>
      <c r="A5" s="13"/>
      <c r="B5" s="14" t="s">
        <v>58</v>
      </c>
      <c r="C5" s="14"/>
      <c r="D5" s="14"/>
      <c r="E5" s="19"/>
      <c r="F5" s="20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>
      <c r="A6" s="13"/>
      <c r="B6" s="14"/>
      <c r="C6" s="14"/>
      <c r="D6" s="21"/>
      <c r="E6" s="19"/>
      <c r="F6" s="20"/>
      <c r="G6" s="1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>
      <c r="A7" s="13"/>
      <c r="B7" s="14" t="s">
        <v>8</v>
      </c>
      <c r="C7" s="14" t="s">
        <v>59</v>
      </c>
      <c r="D7" s="21" t="s">
        <v>60</v>
      </c>
      <c r="E7" s="19" t="s">
        <v>61</v>
      </c>
      <c r="F7" s="20" t="s">
        <v>62</v>
      </c>
      <c r="G7" s="1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>
      <c r="B8" s="15">
        <v>40878.0</v>
      </c>
      <c r="C8" s="22">
        <v>130.0</v>
      </c>
    </row>
    <row r="9">
      <c r="B9" s="2" t="s">
        <v>46</v>
      </c>
      <c r="C9" s="22">
        <v>135.5</v>
      </c>
    </row>
    <row r="10">
      <c r="B10" s="2" t="s">
        <v>47</v>
      </c>
      <c r="C10" s="22">
        <v>135.9</v>
      </c>
    </row>
    <row r="11">
      <c r="B11" s="2" t="s">
        <v>48</v>
      </c>
      <c r="C11" s="22">
        <v>148.2</v>
      </c>
    </row>
    <row r="12">
      <c r="B12" s="2" t="s">
        <v>49</v>
      </c>
      <c r="C12" s="22">
        <v>153.4</v>
      </c>
      <c r="G12" s="23"/>
    </row>
    <row r="13">
      <c r="B13" s="2" t="s">
        <v>14</v>
      </c>
      <c r="C13" s="22">
        <v>159.5</v>
      </c>
    </row>
    <row r="14">
      <c r="B14" s="2" t="s">
        <v>15</v>
      </c>
      <c r="C14" s="22">
        <v>164.1</v>
      </c>
    </row>
    <row r="15">
      <c r="B15" s="2" t="s">
        <v>16</v>
      </c>
      <c r="C15" s="22">
        <v>177.0</v>
      </c>
    </row>
    <row r="16">
      <c r="B16" s="2" t="s">
        <v>17</v>
      </c>
      <c r="C16" s="22">
        <v>183.8</v>
      </c>
    </row>
    <row r="17">
      <c r="B17" s="2" t="s">
        <v>18</v>
      </c>
      <c r="C17" s="22">
        <v>190.2</v>
      </c>
    </row>
    <row r="18">
      <c r="B18" s="2" t="s">
        <v>63</v>
      </c>
      <c r="C18" s="22">
        <v>200.6</v>
      </c>
      <c r="D18" s="24">
        <v>226.0</v>
      </c>
    </row>
    <row r="19">
      <c r="B19" s="2" t="s">
        <v>20</v>
      </c>
      <c r="D19" s="24">
        <v>299.0</v>
      </c>
    </row>
    <row r="20">
      <c r="B20" s="2" t="s">
        <v>21</v>
      </c>
      <c r="D20" s="24">
        <v>340.0</v>
      </c>
      <c r="E20" s="25">
        <f>C18*(1.044^8)</f>
        <v>283.0967724</v>
      </c>
      <c r="F20" s="26">
        <f>C18*(1.052^8)</f>
        <v>300.9240147</v>
      </c>
    </row>
  </sheetData>
  <hyperlinks>
    <hyperlink r:id="rId1" ref="C1"/>
    <hyperlink r:id="rId2" ref="C2"/>
    <hyperlink r:id="rId3" ref="C3"/>
  </hyperlin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0.86"/>
    <col customWidth="1" min="5" max="5" width="19.29"/>
  </cols>
  <sheetData>
    <row r="2">
      <c r="B2" s="1" t="s">
        <v>64</v>
      </c>
    </row>
    <row r="4">
      <c r="B4" s="1" t="s">
        <v>58</v>
      </c>
    </row>
    <row r="6">
      <c r="A6" s="13"/>
      <c r="B6" s="14"/>
      <c r="C6" s="14" t="s">
        <v>65</v>
      </c>
      <c r="D6" s="14" t="s">
        <v>11</v>
      </c>
      <c r="E6" s="14" t="s">
        <v>66</v>
      </c>
      <c r="F6" s="14" t="s">
        <v>67</v>
      </c>
      <c r="G6" s="14" t="s">
        <v>68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B7" s="27">
        <v>44378.0</v>
      </c>
      <c r="C7" s="2">
        <v>201.0</v>
      </c>
      <c r="D7" s="2">
        <v>209.0</v>
      </c>
      <c r="E7" s="2">
        <v>94.0</v>
      </c>
      <c r="F7" s="2">
        <v>84.0</v>
      </c>
      <c r="G7" s="3" t="s">
        <v>69</v>
      </c>
    </row>
    <row r="8">
      <c r="A8" s="28" t="s">
        <v>70</v>
      </c>
      <c r="B8" s="29" t="s">
        <v>71</v>
      </c>
      <c r="C8" s="30"/>
      <c r="D8" s="31">
        <v>33.0</v>
      </c>
      <c r="E8" s="30"/>
      <c r="F8" s="30"/>
      <c r="G8" s="5" t="s">
        <v>72</v>
      </c>
    </row>
    <row r="9">
      <c r="B9" s="29" t="s">
        <v>73</v>
      </c>
      <c r="C9" s="30"/>
      <c r="D9" s="31">
        <v>-54.0</v>
      </c>
      <c r="E9" s="30"/>
      <c r="F9" s="30"/>
      <c r="G9" s="5" t="s">
        <v>74</v>
      </c>
    </row>
    <row r="10">
      <c r="B10" s="29" t="s">
        <v>75</v>
      </c>
      <c r="C10" s="30"/>
      <c r="D10" s="30"/>
      <c r="E10" s="31">
        <v>157.0</v>
      </c>
      <c r="F10" s="31">
        <v>420.0</v>
      </c>
      <c r="G10" s="5" t="s">
        <v>6</v>
      </c>
    </row>
    <row r="11">
      <c r="B11" s="32" t="s">
        <v>76</v>
      </c>
      <c r="C11" s="2">
        <v>301.0</v>
      </c>
      <c r="D11" s="12">
        <f>SUM(D7:D10)</f>
        <v>188</v>
      </c>
      <c r="E11" s="12">
        <f t="shared" ref="E11:F11" si="1">E10</f>
        <v>157</v>
      </c>
      <c r="F11" s="12">
        <f t="shared" si="1"/>
        <v>420</v>
      </c>
    </row>
  </sheetData>
  <mergeCells count="1">
    <mergeCell ref="A8:A10"/>
  </mergeCells>
  <hyperlinks>
    <hyperlink r:id="rId1" ref="G7"/>
    <hyperlink r:id="rId2" ref="G8"/>
    <hyperlink r:id="rId3" ref="G9"/>
    <hyperlink r:id="rId4" ref="G10"/>
  </hyperlink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5.14"/>
    <col customWidth="1" min="8" max="8" width="88.29"/>
  </cols>
  <sheetData>
    <row r="1">
      <c r="A1" s="1" t="s">
        <v>68</v>
      </c>
      <c r="B1" s="2" t="s">
        <v>77</v>
      </c>
      <c r="C1" s="3" t="s">
        <v>78</v>
      </c>
    </row>
    <row r="2">
      <c r="B2" s="2" t="s">
        <v>79</v>
      </c>
      <c r="C2" s="3" t="s">
        <v>80</v>
      </c>
    </row>
    <row r="4">
      <c r="A4" s="6"/>
      <c r="B4" s="1" t="s">
        <v>81</v>
      </c>
      <c r="C4" s="1"/>
      <c r="D4" s="1"/>
      <c r="E4" s="1"/>
      <c r="F4" s="1"/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6"/>
      <c r="B6" s="1" t="s">
        <v>82</v>
      </c>
      <c r="C6" s="1" t="s">
        <v>83</v>
      </c>
      <c r="D6" s="1" t="s">
        <v>84</v>
      </c>
      <c r="E6" s="1" t="s">
        <v>85</v>
      </c>
      <c r="F6" s="1" t="s">
        <v>86</v>
      </c>
      <c r="G6" s="1" t="s">
        <v>87</v>
      </c>
      <c r="H6" s="1" t="s">
        <v>88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B7" s="2" t="s">
        <v>89</v>
      </c>
      <c r="C7" s="2" t="s">
        <v>90</v>
      </c>
      <c r="D7" s="2" t="s">
        <v>91</v>
      </c>
      <c r="E7" s="2">
        <v>660.0</v>
      </c>
    </row>
    <row r="8">
      <c r="B8" s="2" t="s">
        <v>89</v>
      </c>
      <c r="C8" s="2" t="s">
        <v>90</v>
      </c>
      <c r="D8" s="2" t="s">
        <v>92</v>
      </c>
      <c r="E8" s="2">
        <v>660.0</v>
      </c>
    </row>
    <row r="9">
      <c r="B9" s="2" t="s">
        <v>89</v>
      </c>
      <c r="C9" s="2" t="s">
        <v>90</v>
      </c>
      <c r="D9" s="2" t="s">
        <v>93</v>
      </c>
      <c r="E9" s="2">
        <v>800.0</v>
      </c>
      <c r="F9" s="2">
        <v>13.1596</v>
      </c>
      <c r="G9" s="2">
        <v>74.8002</v>
      </c>
    </row>
    <row r="10">
      <c r="B10" s="2" t="s">
        <v>89</v>
      </c>
      <c r="C10" s="2" t="s">
        <v>90</v>
      </c>
      <c r="D10" s="2" t="s">
        <v>94</v>
      </c>
      <c r="E10" s="2">
        <v>800.0</v>
      </c>
      <c r="F10" s="2">
        <v>13.1596</v>
      </c>
      <c r="G10" s="2">
        <v>74.8002</v>
      </c>
    </row>
    <row r="11">
      <c r="B11" s="2" t="s">
        <v>95</v>
      </c>
      <c r="C11" s="2" t="s">
        <v>90</v>
      </c>
      <c r="D11" s="2" t="s">
        <v>96</v>
      </c>
      <c r="E11" s="2">
        <v>660.0</v>
      </c>
      <c r="F11" s="2">
        <v>22.73548</v>
      </c>
      <c r="G11" s="2">
        <v>79.91234</v>
      </c>
    </row>
    <row r="12">
      <c r="B12" s="2" t="s">
        <v>97</v>
      </c>
      <c r="C12" s="2" t="s">
        <v>90</v>
      </c>
      <c r="D12" s="2" t="s">
        <v>98</v>
      </c>
      <c r="E12" s="2">
        <v>660.0</v>
      </c>
      <c r="F12" s="2">
        <v>24.79583</v>
      </c>
      <c r="G12" s="2">
        <v>78.64694</v>
      </c>
    </row>
    <row r="13">
      <c r="B13" s="2" t="s">
        <v>97</v>
      </c>
      <c r="C13" s="2" t="s">
        <v>90</v>
      </c>
      <c r="D13" s="2" t="s">
        <v>99</v>
      </c>
      <c r="E13" s="2">
        <v>660.0</v>
      </c>
      <c r="F13" s="2">
        <v>24.79583</v>
      </c>
      <c r="G13" s="2">
        <v>78.64694</v>
      </c>
    </row>
    <row r="14">
      <c r="B14" s="2" t="s">
        <v>97</v>
      </c>
      <c r="C14" s="2" t="s">
        <v>90</v>
      </c>
      <c r="D14" s="2" t="s">
        <v>100</v>
      </c>
      <c r="E14" s="2">
        <v>660.0</v>
      </c>
      <c r="F14" s="2">
        <v>24.79583</v>
      </c>
      <c r="G14" s="2">
        <v>78.64694</v>
      </c>
    </row>
    <row r="15">
      <c r="B15" s="2" t="s">
        <v>101</v>
      </c>
      <c r="C15" s="2" t="s">
        <v>90</v>
      </c>
      <c r="D15" s="2" t="s">
        <v>102</v>
      </c>
      <c r="E15" s="2">
        <v>350.0</v>
      </c>
      <c r="F15" s="2">
        <v>20.87058</v>
      </c>
      <c r="G15" s="2">
        <v>85.26698</v>
      </c>
    </row>
    <row r="16">
      <c r="B16" s="2" t="s">
        <v>103</v>
      </c>
      <c r="C16" s="2" t="s">
        <v>104</v>
      </c>
      <c r="D16" s="2" t="s">
        <v>105</v>
      </c>
      <c r="E16" s="2">
        <v>800.0</v>
      </c>
      <c r="F16" s="2">
        <v>20.837</v>
      </c>
      <c r="G16" s="2">
        <v>85.52056</v>
      </c>
    </row>
    <row r="17">
      <c r="B17" s="2" t="s">
        <v>103</v>
      </c>
      <c r="C17" s="2" t="s">
        <v>104</v>
      </c>
      <c r="D17" s="2" t="s">
        <v>106</v>
      </c>
      <c r="E17" s="2">
        <v>800.0</v>
      </c>
      <c r="F17" s="2">
        <v>20.837</v>
      </c>
      <c r="G17" s="2">
        <v>85.52056</v>
      </c>
    </row>
    <row r="18">
      <c r="B18" s="2" t="s">
        <v>103</v>
      </c>
      <c r="C18" s="2" t="s">
        <v>104</v>
      </c>
      <c r="D18" s="2" t="s">
        <v>107</v>
      </c>
      <c r="E18" s="2">
        <v>800.0</v>
      </c>
      <c r="F18" s="2">
        <v>20.837</v>
      </c>
      <c r="G18" s="2">
        <v>85.52056</v>
      </c>
    </row>
    <row r="19">
      <c r="B19" s="2" t="s">
        <v>108</v>
      </c>
      <c r="C19" s="2" t="s">
        <v>104</v>
      </c>
      <c r="D19" s="2" t="s">
        <v>109</v>
      </c>
      <c r="E19" s="2">
        <v>800.0</v>
      </c>
      <c r="F19" s="2">
        <v>21.2093</v>
      </c>
      <c r="G19" s="2">
        <v>73.5574</v>
      </c>
    </row>
    <row r="20">
      <c r="B20" s="2" t="s">
        <v>110</v>
      </c>
      <c r="C20" s="2" t="s">
        <v>90</v>
      </c>
      <c r="D20" s="2" t="s">
        <v>111</v>
      </c>
      <c r="E20" s="2">
        <v>540.0</v>
      </c>
      <c r="F20" s="2">
        <v>25.89494</v>
      </c>
      <c r="G20" s="2">
        <v>71.32565</v>
      </c>
    </row>
    <row r="21">
      <c r="B21" s="2" t="s">
        <v>110</v>
      </c>
      <c r="C21" s="2" t="s">
        <v>90</v>
      </c>
      <c r="D21" s="2" t="s">
        <v>112</v>
      </c>
      <c r="E21" s="2">
        <v>540.0</v>
      </c>
      <c r="F21" s="2">
        <v>25.89494</v>
      </c>
      <c r="G21" s="2">
        <v>71.32565</v>
      </c>
    </row>
    <row r="22">
      <c r="B22" s="2" t="s">
        <v>113</v>
      </c>
      <c r="C22" s="2" t="s">
        <v>104</v>
      </c>
      <c r="D22" s="2" t="s">
        <v>114</v>
      </c>
      <c r="E22" s="2">
        <v>660.0</v>
      </c>
      <c r="F22" s="2">
        <v>23.16215</v>
      </c>
      <c r="G22" s="2">
        <v>81.63282</v>
      </c>
    </row>
    <row r="23">
      <c r="B23" s="2" t="s">
        <v>113</v>
      </c>
      <c r="C23" s="2" t="s">
        <v>104</v>
      </c>
      <c r="D23" s="2" t="s">
        <v>115</v>
      </c>
      <c r="E23" s="2">
        <v>660.0</v>
      </c>
      <c r="F23" s="2">
        <v>22.10813</v>
      </c>
      <c r="G23" s="2">
        <v>78.17707</v>
      </c>
    </row>
    <row r="24">
      <c r="B24" s="2" t="s">
        <v>116</v>
      </c>
      <c r="C24" s="2" t="s">
        <v>117</v>
      </c>
      <c r="D24" s="2" t="s">
        <v>118</v>
      </c>
      <c r="E24" s="2">
        <v>660.0</v>
      </c>
      <c r="F24" s="2">
        <v>11.5534</v>
      </c>
      <c r="G24" s="2">
        <v>79.44076</v>
      </c>
    </row>
    <row r="25">
      <c r="B25" s="2" t="s">
        <v>116</v>
      </c>
      <c r="C25" s="2" t="s">
        <v>117</v>
      </c>
      <c r="D25" s="2" t="s">
        <v>119</v>
      </c>
      <c r="E25" s="2">
        <v>660.0</v>
      </c>
      <c r="F25" s="2">
        <v>11.5534</v>
      </c>
      <c r="G25" s="2">
        <v>79.44076</v>
      </c>
    </row>
    <row r="26">
      <c r="B26" s="2" t="s">
        <v>116</v>
      </c>
      <c r="C26" s="2" t="s">
        <v>117</v>
      </c>
      <c r="D26" s="2" t="s">
        <v>120</v>
      </c>
      <c r="E26" s="2">
        <v>800.0</v>
      </c>
      <c r="F26" s="2">
        <v>21.77033</v>
      </c>
      <c r="G26" s="2">
        <v>83.97441</v>
      </c>
    </row>
    <row r="27">
      <c r="B27" s="2" t="s">
        <v>116</v>
      </c>
      <c r="C27" s="2" t="s">
        <v>117</v>
      </c>
      <c r="D27" s="2" t="s">
        <v>121</v>
      </c>
      <c r="E27" s="2">
        <v>800.0</v>
      </c>
      <c r="F27" s="2">
        <v>21.77033</v>
      </c>
      <c r="G27" s="2">
        <v>83.97441</v>
      </c>
    </row>
    <row r="28">
      <c r="B28" s="2" t="s">
        <v>116</v>
      </c>
      <c r="C28" s="2" t="s">
        <v>117</v>
      </c>
      <c r="D28" s="2" t="s">
        <v>122</v>
      </c>
      <c r="E28" s="2">
        <v>800.0</v>
      </c>
      <c r="F28" s="2">
        <v>21.77033</v>
      </c>
      <c r="G28" s="2">
        <v>83.97441</v>
      </c>
    </row>
    <row r="29">
      <c r="B29" s="33" t="s">
        <v>29</v>
      </c>
      <c r="C29" s="33" t="s">
        <v>117</v>
      </c>
      <c r="D29" s="33" t="s">
        <v>123</v>
      </c>
      <c r="E29" s="33">
        <v>800.0</v>
      </c>
      <c r="F29" s="33">
        <v>23.65</v>
      </c>
      <c r="G29" s="33">
        <v>88.13</v>
      </c>
      <c r="H29" s="33" t="s">
        <v>124</v>
      </c>
    </row>
    <row r="30">
      <c r="B30" s="33" t="s">
        <v>29</v>
      </c>
      <c r="C30" s="33" t="s">
        <v>117</v>
      </c>
      <c r="D30" s="33" t="s">
        <v>125</v>
      </c>
      <c r="E30" s="33">
        <v>800.0</v>
      </c>
      <c r="F30" s="33">
        <v>23.65</v>
      </c>
      <c r="G30" s="33">
        <v>88.13</v>
      </c>
      <c r="H30" s="33" t="s">
        <v>124</v>
      </c>
    </row>
    <row r="31">
      <c r="B31" s="33" t="s">
        <v>29</v>
      </c>
      <c r="C31" s="33" t="s">
        <v>117</v>
      </c>
      <c r="D31" s="33" t="s">
        <v>126</v>
      </c>
      <c r="E31" s="33">
        <v>800.0</v>
      </c>
      <c r="F31" s="33">
        <v>21.75766</v>
      </c>
      <c r="G31" s="33">
        <v>83.45755</v>
      </c>
      <c r="H31" s="33" t="s">
        <v>124</v>
      </c>
    </row>
    <row r="32">
      <c r="B32" s="33" t="s">
        <v>29</v>
      </c>
      <c r="C32" s="33" t="s">
        <v>117</v>
      </c>
      <c r="D32" s="33" t="s">
        <v>127</v>
      </c>
      <c r="E32" s="33">
        <v>800.0</v>
      </c>
      <c r="F32" s="33">
        <v>21.75766</v>
      </c>
      <c r="G32" s="33">
        <v>83.45755</v>
      </c>
      <c r="H32" s="33" t="s">
        <v>124</v>
      </c>
    </row>
    <row r="33">
      <c r="B33" s="2" t="s">
        <v>29</v>
      </c>
      <c r="C33" s="2" t="s">
        <v>117</v>
      </c>
      <c r="D33" s="2" t="s">
        <v>128</v>
      </c>
      <c r="E33" s="2">
        <v>660.0</v>
      </c>
      <c r="F33" s="2">
        <v>24.10421</v>
      </c>
      <c r="G33" s="2">
        <v>82.70636</v>
      </c>
    </row>
    <row r="34">
      <c r="B34" s="2" t="s">
        <v>29</v>
      </c>
      <c r="C34" s="2" t="s">
        <v>117</v>
      </c>
      <c r="D34" s="2" t="s">
        <v>129</v>
      </c>
      <c r="E34" s="2">
        <v>660.0</v>
      </c>
      <c r="F34" s="2">
        <v>24.10421</v>
      </c>
      <c r="G34" s="2">
        <v>82.70636</v>
      </c>
    </row>
    <row r="35">
      <c r="B35" s="2" t="s">
        <v>29</v>
      </c>
      <c r="C35" s="2" t="s">
        <v>117</v>
      </c>
      <c r="D35" s="2" t="s">
        <v>130</v>
      </c>
      <c r="E35" s="2">
        <v>800.0</v>
      </c>
      <c r="F35" s="2">
        <v>22.13166</v>
      </c>
      <c r="G35" s="2">
        <v>82.29035</v>
      </c>
    </row>
    <row r="36">
      <c r="B36" s="2" t="s">
        <v>29</v>
      </c>
      <c r="C36" s="2" t="s">
        <v>117</v>
      </c>
      <c r="D36" s="2" t="s">
        <v>131</v>
      </c>
      <c r="E36" s="2">
        <v>660.0</v>
      </c>
      <c r="F36" s="2">
        <v>20.91106</v>
      </c>
      <c r="G36" s="2">
        <v>85.20724</v>
      </c>
    </row>
    <row r="37">
      <c r="B37" s="2" t="s">
        <v>29</v>
      </c>
      <c r="C37" s="2" t="s">
        <v>117</v>
      </c>
      <c r="D37" s="2" t="s">
        <v>132</v>
      </c>
      <c r="E37" s="2">
        <v>660.0</v>
      </c>
      <c r="F37" s="2">
        <v>20.91106</v>
      </c>
      <c r="G37" s="2">
        <v>85.20724</v>
      </c>
    </row>
    <row r="38">
      <c r="B38" s="33" t="s">
        <v>133</v>
      </c>
      <c r="C38" s="33" t="s">
        <v>117</v>
      </c>
      <c r="D38" s="33" t="s">
        <v>134</v>
      </c>
      <c r="E38" s="33">
        <v>4000.0</v>
      </c>
      <c r="F38" s="33">
        <v>12.3125</v>
      </c>
      <c r="G38" s="33">
        <v>79.9825</v>
      </c>
      <c r="H38" s="33" t="s">
        <v>124</v>
      </c>
    </row>
    <row r="39">
      <c r="B39" s="2" t="s">
        <v>135</v>
      </c>
      <c r="C39" s="2" t="s">
        <v>117</v>
      </c>
      <c r="D39" s="2" t="s">
        <v>136</v>
      </c>
      <c r="E39" s="2">
        <v>800.0</v>
      </c>
      <c r="F39" s="2">
        <v>18.82706</v>
      </c>
      <c r="G39" s="2">
        <v>79.57028</v>
      </c>
    </row>
  </sheetData>
  <hyperlinks>
    <hyperlink r:id="rId1" ref="C1"/>
    <hyperlink r:id="rId2" ref="C2"/>
  </hyperlin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46.14"/>
    <col customWidth="1" min="3" max="3" width="7.86"/>
    <col hidden="1" min="6" max="8" width="14.43"/>
    <col customWidth="1" hidden="1" min="9" max="9" width="38.14"/>
    <col customWidth="1" min="11" max="11" width="32.71"/>
    <col hidden="1" min="14" max="16" width="14.43"/>
  </cols>
  <sheetData>
    <row r="1">
      <c r="A1" s="1" t="s">
        <v>68</v>
      </c>
      <c r="B1" s="2" t="s">
        <v>137</v>
      </c>
      <c r="C1" s="3" t="s">
        <v>78</v>
      </c>
    </row>
    <row r="2">
      <c r="B2" s="2" t="s">
        <v>138</v>
      </c>
      <c r="C2" s="3" t="s">
        <v>80</v>
      </c>
    </row>
    <row r="3">
      <c r="B3" s="2" t="s">
        <v>139</v>
      </c>
    </row>
    <row r="4">
      <c r="A4" s="1"/>
      <c r="B4" s="2" t="s">
        <v>140</v>
      </c>
      <c r="C4" s="3" t="s">
        <v>141</v>
      </c>
      <c r="L4" s="34"/>
      <c r="M4" s="34"/>
      <c r="Q4" s="34"/>
      <c r="R4" s="34"/>
    </row>
    <row r="5">
      <c r="A5" s="1"/>
      <c r="B5" s="35"/>
      <c r="C5" s="1"/>
      <c r="L5" s="34"/>
      <c r="M5" s="34"/>
      <c r="Q5" s="34"/>
      <c r="R5" s="34"/>
    </row>
    <row r="6">
      <c r="A6" s="1" t="s">
        <v>142</v>
      </c>
      <c r="B6" s="35" t="s">
        <v>143</v>
      </c>
      <c r="C6" s="1"/>
    </row>
    <row r="7">
      <c r="A7" s="18"/>
      <c r="B7" s="35" t="s">
        <v>144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  <c r="Q7" s="36"/>
      <c r="R7" s="36"/>
      <c r="S7" s="18"/>
      <c r="T7" s="18"/>
      <c r="U7" s="18"/>
      <c r="V7" s="18"/>
      <c r="W7" s="18"/>
      <c r="X7" s="18"/>
      <c r="Y7" s="18"/>
      <c r="Z7" s="18"/>
    </row>
    <row r="8">
      <c r="A8" s="18"/>
      <c r="B8" s="36"/>
      <c r="C8" s="36"/>
      <c r="D8" s="36"/>
      <c r="E8" s="36"/>
      <c r="F8" s="36"/>
      <c r="G8" s="36"/>
      <c r="H8" s="36"/>
      <c r="I8" s="36"/>
      <c r="J8" s="36"/>
      <c r="K8" s="36"/>
      <c r="N8" s="36"/>
      <c r="O8" s="36"/>
      <c r="P8" s="37"/>
      <c r="S8" s="18"/>
      <c r="T8" s="18"/>
      <c r="U8" s="18"/>
      <c r="V8" s="18"/>
      <c r="W8" s="18"/>
      <c r="X8" s="18"/>
      <c r="Y8" s="18"/>
      <c r="Z8" s="18"/>
    </row>
    <row r="9">
      <c r="A9" s="18"/>
      <c r="B9" s="36"/>
      <c r="C9" s="36"/>
      <c r="D9" s="36"/>
      <c r="E9" s="36"/>
      <c r="F9" s="36"/>
      <c r="G9" s="36"/>
      <c r="H9" s="36"/>
      <c r="I9" s="36"/>
      <c r="J9" s="36" t="s">
        <v>145</v>
      </c>
      <c r="K9" s="36"/>
      <c r="L9" s="34" t="s">
        <v>146</v>
      </c>
      <c r="N9" s="36"/>
      <c r="O9" s="36"/>
      <c r="P9" s="37"/>
      <c r="Q9" s="34" t="s">
        <v>147</v>
      </c>
      <c r="S9" s="18"/>
      <c r="T9" s="18"/>
      <c r="U9" s="18"/>
      <c r="V9" s="18"/>
      <c r="W9" s="18"/>
      <c r="X9" s="18"/>
      <c r="Y9" s="18"/>
      <c r="Z9" s="18"/>
    </row>
    <row r="10">
      <c r="A10" s="18"/>
      <c r="B10" s="36" t="s">
        <v>148</v>
      </c>
      <c r="C10" s="36" t="s">
        <v>149</v>
      </c>
      <c r="D10" s="36" t="s">
        <v>82</v>
      </c>
      <c r="E10" s="36" t="s">
        <v>85</v>
      </c>
      <c r="F10" s="36" t="s">
        <v>150</v>
      </c>
      <c r="G10" s="36" t="s">
        <v>151</v>
      </c>
      <c r="H10" s="36" t="s">
        <v>152</v>
      </c>
      <c r="I10" s="36" t="s">
        <v>153</v>
      </c>
      <c r="J10" s="36" t="s">
        <v>154</v>
      </c>
      <c r="K10" s="36" t="s">
        <v>155</v>
      </c>
      <c r="L10" s="36" t="s">
        <v>156</v>
      </c>
      <c r="M10" s="36" t="s">
        <v>157</v>
      </c>
      <c r="N10" s="36" t="s">
        <v>158</v>
      </c>
      <c r="O10" s="36" t="s">
        <v>159</v>
      </c>
      <c r="P10" s="37"/>
      <c r="Q10" s="36" t="s">
        <v>160</v>
      </c>
      <c r="R10" s="36" t="s">
        <v>161</v>
      </c>
      <c r="S10" s="18"/>
      <c r="T10" s="18"/>
      <c r="U10" s="18"/>
      <c r="V10" s="18"/>
      <c r="W10" s="18"/>
      <c r="X10" s="18"/>
      <c r="Y10" s="18"/>
      <c r="Z10" s="18"/>
    </row>
    <row r="11">
      <c r="B11" s="8" t="s">
        <v>162</v>
      </c>
      <c r="C11" s="8" t="s">
        <v>117</v>
      </c>
      <c r="D11" s="8" t="s">
        <v>163</v>
      </c>
      <c r="E11" s="38">
        <v>2400.0</v>
      </c>
      <c r="F11" s="9">
        <v>9.67</v>
      </c>
      <c r="G11" s="9">
        <v>23208.0</v>
      </c>
      <c r="H11" s="9">
        <v>0.52</v>
      </c>
      <c r="I11" s="9">
        <v>0.59</v>
      </c>
      <c r="J11" s="38">
        <v>23208.0</v>
      </c>
      <c r="K11" s="38">
        <v>9888.0</v>
      </c>
      <c r="L11" s="9">
        <v>6.5</v>
      </c>
      <c r="M11" s="9">
        <v>3.32</v>
      </c>
      <c r="N11" s="9">
        <v>3.18</v>
      </c>
      <c r="O11" s="38">
        <v>3144.0</v>
      </c>
      <c r="P11" s="39"/>
      <c r="Q11" s="38">
        <v>6427.0</v>
      </c>
      <c r="R11" s="38">
        <v>3283.0</v>
      </c>
    </row>
    <row r="12">
      <c r="B12" s="8" t="s">
        <v>164</v>
      </c>
      <c r="C12" s="8" t="s">
        <v>117</v>
      </c>
      <c r="D12" s="8" t="s">
        <v>163</v>
      </c>
      <c r="E12" s="38">
        <v>1320.0</v>
      </c>
      <c r="F12" s="9">
        <v>9.53</v>
      </c>
      <c r="G12" s="9">
        <v>12579.6</v>
      </c>
      <c r="H12" s="9">
        <v>0.8</v>
      </c>
      <c r="I12" s="9">
        <v>0.9</v>
      </c>
      <c r="J12" s="38">
        <v>12580.0</v>
      </c>
      <c r="K12" s="38">
        <v>5439.0</v>
      </c>
      <c r="L12" s="9">
        <v>7.4</v>
      </c>
      <c r="M12" s="9">
        <v>3.32</v>
      </c>
      <c r="N12" s="9">
        <v>4.08</v>
      </c>
      <c r="O12" s="38">
        <v>2219.0</v>
      </c>
      <c r="P12" s="39"/>
      <c r="Q12" s="38">
        <v>4025.0</v>
      </c>
      <c r="R12" s="38">
        <v>1806.0</v>
      </c>
    </row>
    <row r="13">
      <c r="B13" s="8" t="s">
        <v>130</v>
      </c>
      <c r="C13" s="8" t="s">
        <v>117</v>
      </c>
      <c r="D13" s="8" t="s">
        <v>29</v>
      </c>
      <c r="E13" s="8">
        <v>800.0</v>
      </c>
      <c r="F13" s="9">
        <v>10.34</v>
      </c>
      <c r="G13" s="9">
        <v>8272.0</v>
      </c>
      <c r="H13" s="9">
        <v>0.43</v>
      </c>
      <c r="I13" s="9">
        <v>0.48</v>
      </c>
      <c r="J13" s="38">
        <v>8272.0</v>
      </c>
      <c r="K13" s="38">
        <v>3296.0</v>
      </c>
      <c r="L13" s="9">
        <v>6.42</v>
      </c>
      <c r="M13" s="9">
        <v>3.32</v>
      </c>
      <c r="N13" s="9">
        <v>3.1</v>
      </c>
      <c r="O13" s="38">
        <v>1022.0</v>
      </c>
      <c r="P13" s="39"/>
      <c r="Q13" s="38">
        <v>2116.0</v>
      </c>
      <c r="R13" s="38">
        <v>1094.0</v>
      </c>
    </row>
    <row r="14">
      <c r="B14" s="8" t="s">
        <v>165</v>
      </c>
      <c r="C14" s="8" t="s">
        <v>117</v>
      </c>
      <c r="D14" s="8" t="s">
        <v>29</v>
      </c>
      <c r="E14" s="38">
        <v>1320.0</v>
      </c>
      <c r="F14" s="9">
        <v>9.67</v>
      </c>
      <c r="G14" s="9">
        <v>12764.4</v>
      </c>
      <c r="H14" s="9">
        <v>0.5</v>
      </c>
      <c r="I14" s="9">
        <v>0.56</v>
      </c>
      <c r="J14" s="38">
        <v>12764.0</v>
      </c>
      <c r="K14" s="38">
        <v>5439.0</v>
      </c>
      <c r="L14" s="9">
        <v>6.41</v>
      </c>
      <c r="M14" s="9">
        <v>3.32</v>
      </c>
      <c r="N14" s="9">
        <v>3.09</v>
      </c>
      <c r="O14" s="38">
        <v>1681.0</v>
      </c>
      <c r="P14" s="39"/>
      <c r="Q14" s="38">
        <v>3486.0</v>
      </c>
      <c r="R14" s="38">
        <v>1806.0</v>
      </c>
    </row>
    <row r="15">
      <c r="B15" s="8" t="s">
        <v>166</v>
      </c>
      <c r="C15" s="8" t="s">
        <v>117</v>
      </c>
      <c r="D15" s="8" t="s">
        <v>29</v>
      </c>
      <c r="E15" s="38">
        <v>1320.0</v>
      </c>
      <c r="F15" s="9">
        <v>9.09</v>
      </c>
      <c r="G15" s="9">
        <v>11998.8</v>
      </c>
      <c r="H15" s="9">
        <v>0.41</v>
      </c>
      <c r="I15" s="9">
        <v>0.46</v>
      </c>
      <c r="J15" s="38">
        <v>11999.0</v>
      </c>
      <c r="K15" s="38">
        <v>5439.0</v>
      </c>
      <c r="L15" s="9">
        <v>5.89</v>
      </c>
      <c r="M15" s="9">
        <v>3.32</v>
      </c>
      <c r="N15" s="9">
        <v>2.57</v>
      </c>
      <c r="O15" s="38">
        <v>1398.0</v>
      </c>
      <c r="P15" s="39"/>
      <c r="Q15" s="38">
        <v>3204.0</v>
      </c>
      <c r="R15" s="38">
        <v>1806.0</v>
      </c>
    </row>
    <row r="16">
      <c r="B16" s="40" t="s">
        <v>167</v>
      </c>
      <c r="C16" s="8" t="s">
        <v>117</v>
      </c>
      <c r="D16" s="8" t="s">
        <v>29</v>
      </c>
      <c r="E16" s="38">
        <v>1600.0</v>
      </c>
      <c r="F16" s="39"/>
      <c r="G16" s="39"/>
      <c r="H16" s="39"/>
      <c r="I16" s="39"/>
      <c r="J16" s="38">
        <v>12848.0</v>
      </c>
      <c r="K16" s="38">
        <v>6592.0</v>
      </c>
      <c r="L16" s="9">
        <v>6.16</v>
      </c>
      <c r="M16" s="9">
        <v>3.32</v>
      </c>
      <c r="N16" s="9">
        <v>2.84</v>
      </c>
      <c r="O16" s="38">
        <v>1872.0</v>
      </c>
      <c r="P16" s="39"/>
      <c r="Q16" s="38">
        <v>4061.0</v>
      </c>
      <c r="R16" s="38">
        <v>2189.0</v>
      </c>
    </row>
    <row r="17">
      <c r="B17" s="40" t="s">
        <v>168</v>
      </c>
      <c r="C17" s="8" t="s">
        <v>117</v>
      </c>
      <c r="D17" s="8" t="s">
        <v>29</v>
      </c>
      <c r="E17" s="38">
        <v>1600.0</v>
      </c>
      <c r="F17" s="39"/>
      <c r="G17" s="39"/>
      <c r="H17" s="39"/>
      <c r="I17" s="39"/>
      <c r="J17" s="38">
        <v>16544.0</v>
      </c>
      <c r="K17" s="38">
        <v>6592.0</v>
      </c>
      <c r="L17" s="9">
        <v>8.25</v>
      </c>
      <c r="M17" s="9">
        <v>3.32</v>
      </c>
      <c r="N17" s="9">
        <v>4.93</v>
      </c>
      <c r="O17" s="38">
        <v>3250.0</v>
      </c>
      <c r="P17" s="39"/>
      <c r="Q17" s="38">
        <v>5438.0</v>
      </c>
      <c r="R17" s="38">
        <v>2189.0</v>
      </c>
    </row>
    <row r="18">
      <c r="B18" s="40" t="s">
        <v>134</v>
      </c>
      <c r="C18" s="8" t="s">
        <v>117</v>
      </c>
      <c r="D18" s="8" t="s">
        <v>169</v>
      </c>
      <c r="E18" s="38">
        <v>4000.0</v>
      </c>
      <c r="F18" s="39"/>
      <c r="G18" s="39"/>
      <c r="H18" s="39"/>
      <c r="I18" s="39"/>
      <c r="J18" s="38">
        <v>38120.0</v>
      </c>
      <c r="K18" s="38">
        <v>16482.0</v>
      </c>
      <c r="L18" s="9">
        <v>9.0</v>
      </c>
      <c r="M18" s="9">
        <v>3.32</v>
      </c>
      <c r="N18" s="9">
        <v>5.68</v>
      </c>
      <c r="O18" s="38">
        <v>9362.0</v>
      </c>
      <c r="P18" s="39"/>
      <c r="Q18" s="38">
        <v>14834.0</v>
      </c>
      <c r="R18" s="38">
        <v>5472.0</v>
      </c>
    </row>
    <row r="19">
      <c r="B19" s="8" t="s">
        <v>136</v>
      </c>
      <c r="C19" s="8" t="s">
        <v>117</v>
      </c>
      <c r="D19" s="8" t="s">
        <v>170</v>
      </c>
      <c r="E19" s="8">
        <v>800.0</v>
      </c>
      <c r="F19" s="9">
        <v>8.15</v>
      </c>
      <c r="G19" s="9">
        <v>6520.0</v>
      </c>
      <c r="H19" s="9">
        <v>0.7</v>
      </c>
      <c r="I19" s="9">
        <v>0.79</v>
      </c>
      <c r="J19" s="38">
        <v>6520.0</v>
      </c>
      <c r="K19" s="38">
        <v>3296.0</v>
      </c>
      <c r="L19" s="9">
        <v>6.54</v>
      </c>
      <c r="M19" s="9">
        <v>3.32</v>
      </c>
      <c r="N19" s="9">
        <v>3.22</v>
      </c>
      <c r="O19" s="38">
        <v>1061.0</v>
      </c>
      <c r="P19" s="39"/>
      <c r="Q19" s="38">
        <v>2156.0</v>
      </c>
      <c r="R19" s="38">
        <v>1094.0</v>
      </c>
    </row>
    <row r="20">
      <c r="B20" s="8" t="s">
        <v>171</v>
      </c>
      <c r="C20" s="8" t="s">
        <v>90</v>
      </c>
      <c r="D20" s="8" t="s">
        <v>89</v>
      </c>
      <c r="E20" s="38">
        <v>1600.0</v>
      </c>
      <c r="F20" s="9">
        <v>9.4</v>
      </c>
      <c r="G20" s="9">
        <v>15040.0</v>
      </c>
      <c r="H20" s="9">
        <v>1.22</v>
      </c>
      <c r="I20" s="9">
        <v>1.37</v>
      </c>
      <c r="J20" s="38">
        <v>15040.0</v>
      </c>
      <c r="K20" s="38">
        <v>6592.0</v>
      </c>
      <c r="L20" s="9">
        <v>8.78</v>
      </c>
      <c r="M20" s="9">
        <v>3.32</v>
      </c>
      <c r="N20" s="9">
        <v>5.46</v>
      </c>
      <c r="O20" s="38">
        <v>3599.0</v>
      </c>
      <c r="P20" s="39"/>
      <c r="Q20" s="38">
        <v>5788.0</v>
      </c>
      <c r="R20" s="38">
        <v>2189.0</v>
      </c>
    </row>
    <row r="21">
      <c r="B21" s="8" t="s">
        <v>172</v>
      </c>
      <c r="C21" s="8" t="s">
        <v>90</v>
      </c>
      <c r="D21" s="8" t="s">
        <v>89</v>
      </c>
      <c r="E21" s="38">
        <v>1320.0</v>
      </c>
      <c r="F21" s="9">
        <v>8.52</v>
      </c>
      <c r="G21" s="9">
        <v>11246.4</v>
      </c>
      <c r="H21" s="9">
        <v>0.6</v>
      </c>
      <c r="I21" s="9">
        <v>0.68</v>
      </c>
      <c r="J21" s="38">
        <v>11246.0</v>
      </c>
      <c r="K21" s="38">
        <v>5439.0</v>
      </c>
      <c r="L21" s="9">
        <v>6.34</v>
      </c>
      <c r="M21" s="9">
        <v>3.32</v>
      </c>
      <c r="N21" s="9">
        <v>3.02</v>
      </c>
      <c r="O21" s="38">
        <v>1643.0</v>
      </c>
      <c r="P21" s="39"/>
      <c r="Q21" s="38">
        <v>3448.0</v>
      </c>
      <c r="R21" s="38">
        <v>1806.0</v>
      </c>
    </row>
    <row r="22">
      <c r="B22" s="40" t="s">
        <v>96</v>
      </c>
      <c r="C22" s="8" t="s">
        <v>90</v>
      </c>
      <c r="D22" s="8" t="s">
        <v>173</v>
      </c>
      <c r="E22" s="8">
        <v>600.0</v>
      </c>
      <c r="F22" s="39"/>
      <c r="G22" s="39"/>
      <c r="H22" s="39"/>
      <c r="I22" s="39"/>
      <c r="J22" s="38">
        <v>5112.0</v>
      </c>
      <c r="K22" s="38">
        <v>2472.0</v>
      </c>
      <c r="L22" s="9">
        <v>6.96</v>
      </c>
      <c r="M22" s="9">
        <v>3.32</v>
      </c>
      <c r="N22" s="9">
        <v>3.64</v>
      </c>
      <c r="O22" s="8">
        <v>900.0</v>
      </c>
      <c r="P22" s="39"/>
      <c r="Q22" s="38">
        <v>1721.0</v>
      </c>
      <c r="R22" s="38">
        <v>821.0</v>
      </c>
    </row>
    <row r="23">
      <c r="B23" s="8" t="s">
        <v>174</v>
      </c>
      <c r="C23" s="8" t="s">
        <v>90</v>
      </c>
      <c r="D23" s="8" t="s">
        <v>97</v>
      </c>
      <c r="E23" s="38">
        <v>1980.0</v>
      </c>
      <c r="F23" s="9">
        <v>9.09</v>
      </c>
      <c r="G23" s="9">
        <v>17998.2</v>
      </c>
      <c r="H23" s="9">
        <v>0.83</v>
      </c>
      <c r="I23" s="9">
        <v>0.93</v>
      </c>
      <c r="J23" s="38">
        <v>17998.0</v>
      </c>
      <c r="K23" s="38">
        <v>8158.0</v>
      </c>
      <c r="L23" s="9">
        <v>7.32</v>
      </c>
      <c r="M23" s="9">
        <v>3.32</v>
      </c>
      <c r="N23" s="9">
        <v>4.0</v>
      </c>
      <c r="O23" s="38">
        <v>3263.0</v>
      </c>
      <c r="P23" s="39"/>
      <c r="Q23" s="38">
        <v>5972.0</v>
      </c>
      <c r="R23" s="38">
        <v>2708.0</v>
      </c>
    </row>
    <row r="24">
      <c r="B24" s="8" t="s">
        <v>102</v>
      </c>
      <c r="C24" s="8" t="s">
        <v>90</v>
      </c>
      <c r="D24" s="8" t="s">
        <v>101</v>
      </c>
      <c r="E24" s="8">
        <v>350.0</v>
      </c>
      <c r="F24" s="9">
        <v>9.67</v>
      </c>
      <c r="G24" s="9">
        <v>3384.5</v>
      </c>
      <c r="H24" s="9">
        <v>0.61</v>
      </c>
      <c r="I24" s="9">
        <v>0.69</v>
      </c>
      <c r="J24" s="38">
        <v>3385.0</v>
      </c>
      <c r="K24" s="38">
        <v>1442.0</v>
      </c>
      <c r="L24" s="9">
        <v>6.81</v>
      </c>
      <c r="M24" s="9">
        <v>3.32</v>
      </c>
      <c r="N24" s="9">
        <v>3.49</v>
      </c>
      <c r="O24" s="8">
        <v>503.0</v>
      </c>
      <c r="P24" s="39"/>
      <c r="Q24" s="38">
        <v>982.0</v>
      </c>
      <c r="R24" s="38">
        <v>479.0</v>
      </c>
    </row>
    <row r="25">
      <c r="B25" s="8" t="s">
        <v>175</v>
      </c>
      <c r="C25" s="8" t="s">
        <v>90</v>
      </c>
      <c r="D25" s="8" t="s">
        <v>110</v>
      </c>
      <c r="E25" s="38">
        <v>1080.0</v>
      </c>
      <c r="F25" s="9">
        <v>9.38</v>
      </c>
      <c r="G25" s="9">
        <v>10130.4</v>
      </c>
      <c r="H25" s="9">
        <v>0.9</v>
      </c>
      <c r="I25" s="9">
        <v>1.01</v>
      </c>
      <c r="J25" s="38">
        <v>10130.0</v>
      </c>
      <c r="K25" s="38">
        <v>4450.0</v>
      </c>
      <c r="L25" s="9">
        <v>7.67</v>
      </c>
      <c r="M25" s="9">
        <v>3.32</v>
      </c>
      <c r="N25" s="9">
        <v>4.35</v>
      </c>
      <c r="O25" s="38">
        <v>1936.0</v>
      </c>
      <c r="P25" s="39"/>
      <c r="Q25" s="38">
        <v>3413.0</v>
      </c>
      <c r="R25" s="38">
        <v>1477.0</v>
      </c>
    </row>
    <row r="26">
      <c r="B26" s="8" t="s">
        <v>176</v>
      </c>
      <c r="C26" s="8" t="s">
        <v>104</v>
      </c>
      <c r="D26" s="8" t="s">
        <v>103</v>
      </c>
      <c r="E26" s="38">
        <v>2400.0</v>
      </c>
      <c r="F26" s="9">
        <v>9.67</v>
      </c>
      <c r="G26" s="9">
        <v>23208.0</v>
      </c>
      <c r="H26" s="9">
        <v>0.55</v>
      </c>
      <c r="I26" s="9">
        <v>0.62</v>
      </c>
      <c r="J26" s="38">
        <v>23208.0</v>
      </c>
      <c r="K26" s="38">
        <v>9888.0</v>
      </c>
      <c r="L26" s="9">
        <v>6.6</v>
      </c>
      <c r="M26" s="9">
        <v>3.32</v>
      </c>
      <c r="N26" s="9">
        <v>3.28</v>
      </c>
      <c r="O26" s="38">
        <v>3243.0</v>
      </c>
      <c r="P26" s="39"/>
      <c r="Q26" s="38">
        <v>6526.0</v>
      </c>
      <c r="R26" s="38">
        <v>3283.0</v>
      </c>
    </row>
    <row r="27">
      <c r="B27" s="8" t="s">
        <v>109</v>
      </c>
      <c r="C27" s="8" t="s">
        <v>104</v>
      </c>
      <c r="D27" s="8" t="s">
        <v>108</v>
      </c>
      <c r="E27" s="8">
        <v>800.0</v>
      </c>
      <c r="F27" s="9">
        <v>9.0</v>
      </c>
      <c r="G27" s="9">
        <v>7200.0</v>
      </c>
      <c r="H27" s="9">
        <v>1.02</v>
      </c>
      <c r="I27" s="9">
        <v>1.15</v>
      </c>
      <c r="J27" s="38">
        <v>7200.0</v>
      </c>
      <c r="K27" s="38">
        <v>3296.0</v>
      </c>
      <c r="L27" s="9">
        <v>7.96</v>
      </c>
      <c r="M27" s="9">
        <v>3.32</v>
      </c>
      <c r="N27" s="9">
        <v>4.64</v>
      </c>
      <c r="O27" s="38">
        <v>1529.0</v>
      </c>
      <c r="P27" s="39"/>
      <c r="Q27" s="38">
        <v>2624.0</v>
      </c>
      <c r="R27" s="38">
        <v>1094.0</v>
      </c>
    </row>
    <row r="28">
      <c r="B28" s="8" t="s">
        <v>115</v>
      </c>
      <c r="C28" s="8" t="s">
        <v>104</v>
      </c>
      <c r="D28" s="8" t="s">
        <v>113</v>
      </c>
      <c r="E28" s="8">
        <v>660.0</v>
      </c>
      <c r="F28" s="9">
        <v>8.52</v>
      </c>
      <c r="G28" s="9">
        <v>5623.2</v>
      </c>
      <c r="H28" s="9">
        <v>0.61</v>
      </c>
      <c r="I28" s="9">
        <v>0.69</v>
      </c>
      <c r="J28" s="38">
        <v>5623.0</v>
      </c>
      <c r="K28" s="38">
        <v>2719.0</v>
      </c>
      <c r="L28" s="9">
        <v>6.37</v>
      </c>
      <c r="M28" s="9">
        <v>3.32</v>
      </c>
      <c r="N28" s="9">
        <v>3.05</v>
      </c>
      <c r="O28" s="8">
        <v>829.0</v>
      </c>
      <c r="P28" s="39"/>
      <c r="Q28" s="38">
        <v>1732.0</v>
      </c>
      <c r="R28" s="38">
        <v>903.0</v>
      </c>
    </row>
    <row r="29">
      <c r="B29" s="8" t="s">
        <v>114</v>
      </c>
      <c r="C29" s="8" t="s">
        <v>104</v>
      </c>
      <c r="D29" s="8" t="s">
        <v>113</v>
      </c>
      <c r="E29" s="8">
        <v>660.0</v>
      </c>
      <c r="F29" s="9">
        <v>8.52</v>
      </c>
      <c r="G29" s="9">
        <v>5623.2</v>
      </c>
      <c r="H29" s="9">
        <v>0.54</v>
      </c>
      <c r="I29" s="9">
        <v>0.61</v>
      </c>
      <c r="J29" s="38">
        <v>5623.0</v>
      </c>
      <c r="K29" s="38">
        <v>2719.0</v>
      </c>
      <c r="L29" s="9">
        <v>6.13</v>
      </c>
      <c r="M29" s="9">
        <v>3.32</v>
      </c>
      <c r="N29" s="9">
        <v>2.81</v>
      </c>
      <c r="O29" s="8">
        <v>764.0</v>
      </c>
      <c r="P29" s="39"/>
      <c r="Q29" s="38">
        <v>1667.0</v>
      </c>
      <c r="R29" s="38">
        <v>903.0</v>
      </c>
    </row>
    <row r="30">
      <c r="A30" s="6"/>
      <c r="B30" s="41" t="s">
        <v>38</v>
      </c>
      <c r="C30" s="42"/>
      <c r="D30" s="7"/>
      <c r="E30" s="43">
        <v>26610.0</v>
      </c>
      <c r="F30" s="42"/>
      <c r="G30" s="7" t="s">
        <v>177</v>
      </c>
      <c r="H30" s="42"/>
      <c r="I30" s="42"/>
      <c r="J30" s="7" t="s">
        <v>178</v>
      </c>
      <c r="K30" s="7" t="s">
        <v>179</v>
      </c>
      <c r="L30" s="42"/>
      <c r="M30" s="42"/>
      <c r="N30" s="42"/>
      <c r="O30" s="43">
        <v>43219.0</v>
      </c>
      <c r="P30" s="42"/>
      <c r="Q30" s="7" t="s">
        <v>180</v>
      </c>
      <c r="R30" s="42"/>
      <c r="S30" s="6"/>
      <c r="T30" s="6"/>
      <c r="U30" s="6"/>
      <c r="V30" s="6"/>
      <c r="W30" s="6"/>
      <c r="X30" s="6"/>
      <c r="Y30" s="6"/>
      <c r="Z30" s="6"/>
    </row>
    <row r="3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7" t="s">
        <v>181</v>
      </c>
      <c r="Q31" s="38">
        <v>79618.0</v>
      </c>
      <c r="R31" s="38">
        <v>36400.0</v>
      </c>
    </row>
  </sheetData>
  <mergeCells count="2">
    <mergeCell ref="L9:M9"/>
    <mergeCell ref="Q9:R9"/>
  </mergeCells>
  <hyperlinks>
    <hyperlink r:id="rId1" ref="C1"/>
    <hyperlink r:id="rId2" ref="C2"/>
    <hyperlink r:id="rId3" ref="C4"/>
  </hyperlin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4.57"/>
  </cols>
  <sheetData>
    <row r="1">
      <c r="A1" s="1"/>
    </row>
    <row r="2">
      <c r="A2" s="1" t="s">
        <v>182</v>
      </c>
    </row>
    <row r="3">
      <c r="A3" s="2" t="s">
        <v>183</v>
      </c>
    </row>
    <row r="5">
      <c r="A5" s="1" t="s">
        <v>184</v>
      </c>
    </row>
    <row r="6">
      <c r="A6" s="2" t="s">
        <v>185</v>
      </c>
    </row>
    <row r="7">
      <c r="A7" s="2" t="s">
        <v>186</v>
      </c>
    </row>
    <row r="8">
      <c r="A8" s="2" t="s">
        <v>187</v>
      </c>
    </row>
    <row r="9">
      <c r="A9" s="2" t="s">
        <v>188</v>
      </c>
    </row>
    <row r="10">
      <c r="A10" s="2" t="s">
        <v>189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1.86"/>
    <col customWidth="1" min="2" max="2" width="71.57"/>
  </cols>
  <sheetData>
    <row r="3">
      <c r="A3" s="44" t="s">
        <v>190</v>
      </c>
    </row>
    <row r="4">
      <c r="A4" s="45" t="s">
        <v>191</v>
      </c>
      <c r="C4" s="8"/>
      <c r="D4" s="8"/>
      <c r="E4" s="8"/>
    </row>
    <row r="5">
      <c r="A5" s="46" t="s">
        <v>192</v>
      </c>
      <c r="C5" s="8"/>
      <c r="D5" s="8"/>
      <c r="E5" s="8"/>
    </row>
    <row r="6">
      <c r="A6" s="46" t="s">
        <v>193</v>
      </c>
      <c r="C6" s="8"/>
      <c r="D6" s="8"/>
      <c r="E6" s="8"/>
    </row>
    <row r="7">
      <c r="A7" s="46" t="s">
        <v>194</v>
      </c>
    </row>
    <row r="8">
      <c r="A8" s="46" t="s">
        <v>195</v>
      </c>
    </row>
    <row r="9">
      <c r="A9" s="45" t="s">
        <v>196</v>
      </c>
    </row>
    <row r="10">
      <c r="A10" s="44" t="s">
        <v>197</v>
      </c>
    </row>
    <row r="11">
      <c r="A11" s="44"/>
    </row>
    <row r="12">
      <c r="A12" s="44" t="s">
        <v>198</v>
      </c>
    </row>
    <row r="13">
      <c r="A13" s="46" t="s">
        <v>199</v>
      </c>
    </row>
    <row r="14">
      <c r="A14" s="46" t="s">
        <v>200</v>
      </c>
    </row>
    <row r="15">
      <c r="A15" s="46" t="s">
        <v>201</v>
      </c>
    </row>
    <row r="16">
      <c r="A16" s="45" t="s">
        <v>202</v>
      </c>
    </row>
    <row r="17">
      <c r="A17" s="44" t="s">
        <v>203</v>
      </c>
    </row>
    <row r="18">
      <c r="A18" s="44" t="s">
        <v>204</v>
      </c>
    </row>
    <row r="19">
      <c r="A19" s="44" t="s">
        <v>205</v>
      </c>
    </row>
    <row r="20">
      <c r="A20" s="47"/>
    </row>
    <row r="21">
      <c r="A21" s="44" t="s">
        <v>206</v>
      </c>
    </row>
    <row r="22">
      <c r="A22" s="45" t="s">
        <v>207</v>
      </c>
    </row>
    <row r="23">
      <c r="A23" s="45" t="s">
        <v>208</v>
      </c>
    </row>
    <row r="24">
      <c r="A24" s="45" t="s">
        <v>209</v>
      </c>
    </row>
    <row r="25">
      <c r="A25" s="45" t="s">
        <v>210</v>
      </c>
    </row>
    <row r="26">
      <c r="A26" s="45" t="s">
        <v>211</v>
      </c>
    </row>
    <row r="27">
      <c r="A27" s="45" t="s">
        <v>212</v>
      </c>
    </row>
    <row r="28">
      <c r="A28" s="45" t="s">
        <v>213</v>
      </c>
    </row>
    <row r="29">
      <c r="A29" s="45" t="s">
        <v>214</v>
      </c>
    </row>
    <row r="30">
      <c r="A30" s="45" t="s">
        <v>215</v>
      </c>
    </row>
    <row r="31">
      <c r="A31" s="45" t="s">
        <v>216</v>
      </c>
    </row>
    <row r="32">
      <c r="A32" s="45" t="s">
        <v>217</v>
      </c>
    </row>
    <row r="33">
      <c r="A33" s="45" t="s">
        <v>218</v>
      </c>
    </row>
    <row r="34">
      <c r="A34" s="45" t="s">
        <v>219</v>
      </c>
    </row>
    <row r="35">
      <c r="A35" s="45" t="s">
        <v>220</v>
      </c>
    </row>
    <row r="36">
      <c r="A36" s="45" t="s">
        <v>221</v>
      </c>
    </row>
    <row r="37">
      <c r="A37" s="45" t="s">
        <v>222</v>
      </c>
    </row>
    <row r="38">
      <c r="A38" s="45" t="s">
        <v>223</v>
      </c>
    </row>
  </sheetData>
  <drawing r:id="rId1"/>
</worksheet>
</file>