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lisa\Downloads\"/>
    </mc:Choice>
  </mc:AlternateContent>
  <xr:revisionPtr revIDLastSave="0" documentId="13_ncr:1_{7C345FB1-A050-4C9C-9664-BDA3D8BBC36A}" xr6:coauthVersionLast="47" xr6:coauthVersionMax="47" xr10:uidLastSave="{00000000-0000-0000-0000-000000000000}"/>
  <bookViews>
    <workbookView xWindow="0" yWindow="-16320" windowWidth="29040" windowHeight="15720" xr2:uid="{00000000-000D-0000-FFFF-FFFF00000000}"/>
  </bookViews>
  <sheets>
    <sheet name="README" sheetId="1" r:id="rId1"/>
    <sheet name="Grid plans" sheetId="2" r:id="rId2"/>
    <sheet name="Country data" sheetId="3" r:id="rId3"/>
    <sheet name="Fig. 1" sheetId="4" r:id="rId4"/>
    <sheet name="Fig. 2" sheetId="5" r:id="rId5"/>
    <sheet name="Fig. 3" sheetId="6" r:id="rId6"/>
    <sheet name="Fig. 4" sheetId="8" r:id="rId7"/>
    <sheet name="Fig. 5" sheetId="9" r:id="rId8"/>
    <sheet name="Fig. 6" sheetId="10" r:id="rId9"/>
    <sheet name="Fig. 7" sheetId="11" r:id="rId10"/>
    <sheet name="Fig. 8" sheetId="12" r:id="rId11"/>
    <sheet name="Fig. 10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3" l="1"/>
  <c r="G33" i="13" s="1"/>
  <c r="F19" i="13"/>
  <c r="G19" i="13" s="1"/>
  <c r="F9" i="13"/>
  <c r="G9" i="13" s="1"/>
  <c r="E35" i="9"/>
  <c r="D35" i="9"/>
  <c r="P14" i="6"/>
  <c r="P9" i="6"/>
  <c r="P7" i="6"/>
  <c r="Q10" i="6"/>
  <c r="P17" i="6"/>
  <c r="M32" i="4"/>
  <c r="F32" i="4"/>
  <c r="M31" i="4"/>
  <c r="Q16" i="4" s="1"/>
  <c r="F31" i="4"/>
  <c r="P10" i="4"/>
  <c r="M30" i="4"/>
  <c r="F30" i="4"/>
  <c r="M29" i="4"/>
  <c r="F29" i="4"/>
  <c r="M28" i="4"/>
  <c r="F28" i="4"/>
  <c r="M27" i="4"/>
  <c r="F27" i="4"/>
  <c r="M26" i="4"/>
  <c r="F26" i="4"/>
  <c r="M25" i="4"/>
  <c r="F25" i="4"/>
  <c r="M24" i="4"/>
  <c r="F24" i="4"/>
  <c r="M23" i="4"/>
  <c r="F23" i="4"/>
  <c r="M22" i="4"/>
  <c r="F22" i="4"/>
  <c r="M21" i="4"/>
  <c r="F21" i="4"/>
  <c r="M20" i="4"/>
  <c r="F20" i="4"/>
  <c r="M19" i="4"/>
  <c r="F19" i="4"/>
  <c r="M18" i="4"/>
  <c r="F18" i="4"/>
  <c r="M17" i="4"/>
  <c r="F17" i="4"/>
  <c r="M16" i="4"/>
  <c r="F16" i="4"/>
  <c r="Q9" i="4"/>
  <c r="M15" i="4"/>
  <c r="F15" i="4"/>
  <c r="P14" i="4"/>
  <c r="M14" i="4"/>
  <c r="F14" i="4"/>
  <c r="M13" i="4"/>
  <c r="F13" i="4"/>
  <c r="M12" i="4"/>
  <c r="F12" i="4"/>
  <c r="M11" i="4"/>
  <c r="F11" i="4"/>
  <c r="M10" i="4"/>
  <c r="F10" i="4"/>
  <c r="M9" i="4"/>
  <c r="Q17" i="4"/>
  <c r="F9" i="4"/>
  <c r="M8" i="4"/>
  <c r="P16" i="4"/>
  <c r="F8" i="4"/>
  <c r="Q10" i="4"/>
  <c r="P7" i="4"/>
  <c r="M7" i="4"/>
  <c r="F7" i="4"/>
  <c r="Q9" i="6" l="1"/>
  <c r="Q17" i="6"/>
  <c r="P9" i="4"/>
  <c r="P8" i="4" s="1"/>
  <c r="P17" i="4"/>
  <c r="P15" i="4" s="1"/>
  <c r="P10" i="6"/>
  <c r="P8" i="6" s="1"/>
  <c r="P16" i="6"/>
  <c r="P15" i="6" s="1"/>
  <c r="Q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1" authorId="0" shapeId="0" xr:uid="{00000000-0006-0000-0300-000001000000}">
      <text>
        <r>
          <rPr>
            <sz val="10"/>
            <color rgb="FF000000"/>
            <rFont val="Arial"/>
            <scheme val="minor"/>
          </rPr>
          <t>considered to be aligned as solar capacity value from TSO grid plan is for the year 2032, while national target for the year 2030</t>
        </r>
      </text>
    </comment>
  </commentList>
</comments>
</file>

<file path=xl/sharedStrings.xml><?xml version="1.0" encoding="utf-8"?>
<sst xmlns="http://schemas.openxmlformats.org/spreadsheetml/2006/main" count="888" uniqueCount="277">
  <si>
    <t>Tab</t>
  </si>
  <si>
    <t>Description</t>
  </si>
  <si>
    <t>Grid plans</t>
  </si>
  <si>
    <t>Country data</t>
  </si>
  <si>
    <t>Country name</t>
  </si>
  <si>
    <t>Country Acronym</t>
  </si>
  <si>
    <t>TSO(s)</t>
  </si>
  <si>
    <t>Plan Publication Date</t>
  </si>
  <si>
    <t>Plan Start Date</t>
  </si>
  <si>
    <t>Plan End Date</t>
  </si>
  <si>
    <t>Central Scenario</t>
  </si>
  <si>
    <t>Link</t>
  </si>
  <si>
    <t>Albania</t>
  </si>
  <si>
    <t>AL</t>
  </si>
  <si>
    <t>OST sh.a – Albanian Transmission System Operator</t>
  </si>
  <si>
    <t>Single scenario</t>
  </si>
  <si>
    <t>Transmission Development Plan 2015-2025</t>
  </si>
  <si>
    <t>Austria</t>
  </si>
  <si>
    <t>AT</t>
  </si>
  <si>
    <t>Austrian Power Grid AG
Vorarlberger Übertragungsnetz GmbH</t>
  </si>
  <si>
    <t>TYNDP NT</t>
  </si>
  <si>
    <t>Network development plan 2023</t>
  </si>
  <si>
    <t>Bosnia Herzegovina</t>
  </si>
  <si>
    <t>BA</t>
  </si>
  <si>
    <t>Nezavisni operator sustava u Bosni i Hercegovini</t>
  </si>
  <si>
    <t>Base</t>
  </si>
  <si>
    <t>Transmission Network Development Plan 2021-2030</t>
  </si>
  <si>
    <t>Belgium</t>
  </si>
  <si>
    <t>BE</t>
  </si>
  <si>
    <t>Elia System Operator SA</t>
  </si>
  <si>
    <t>2030: Established policies &amp; Fitfor55
2035: Global import and Flex+</t>
  </si>
  <si>
    <t>Federal Development Plan 2024-2034</t>
  </si>
  <si>
    <t>Bulgaria</t>
  </si>
  <si>
    <t>BG</t>
  </si>
  <si>
    <t>Electroenergien Sistemen Operator EAD</t>
  </si>
  <si>
    <t>Reference</t>
  </si>
  <si>
    <t>Draft Plan for the development of the transmission electricity network of Bulgaria for the period 2023-2032</t>
  </si>
  <si>
    <t>Switzerland</t>
  </si>
  <si>
    <t>CH</t>
  </si>
  <si>
    <t>Swissgrid ag</t>
  </si>
  <si>
    <t>Reference (Priority)</t>
  </si>
  <si>
    <t>Cyprus</t>
  </si>
  <si>
    <t>CY</t>
  </si>
  <si>
    <t>Cyprus Transmission System Operator</t>
  </si>
  <si>
    <t>2023-2032 Amending Edition of the 2023-2032 (September 2023)</t>
  </si>
  <si>
    <t>Czech Republic</t>
  </si>
  <si>
    <t>CZ</t>
  </si>
  <si>
    <t>ČEPS a.s.</t>
  </si>
  <si>
    <t>Coal 2030</t>
  </si>
  <si>
    <t>Ten-year plan for the development of the transmission system of the Czech Republic 2023 – 2032</t>
  </si>
  <si>
    <t>Germany</t>
  </si>
  <si>
    <t>DE</t>
  </si>
  <si>
    <t>TransnetBW GmbH
TenneT TSO GmbH
Amprion GmbH
50Hertz Transmission GmbH</t>
  </si>
  <si>
    <t>All scenarios</t>
  </si>
  <si>
    <t>Electricity network development plan 2037 with outlook to 2045, version 2023</t>
  </si>
  <si>
    <t>Denmark</t>
  </si>
  <si>
    <t>DK</t>
  </si>
  <si>
    <t>Energinet</t>
  </si>
  <si>
    <t>2050?</t>
  </si>
  <si>
    <t>AF 2022</t>
  </si>
  <si>
    <t>Estonia</t>
  </si>
  <si>
    <t>EE</t>
  </si>
  <si>
    <t>Elering AS</t>
  </si>
  <si>
    <t>National grid development plan 2021</t>
  </si>
  <si>
    <t>Spain</t>
  </si>
  <si>
    <t>ES</t>
  </si>
  <si>
    <t>Red Eléctrica de España S.A.</t>
  </si>
  <si>
    <t>Development plan for the Electricity Transmission Network 2021-2026</t>
  </si>
  <si>
    <t>Finland</t>
  </si>
  <si>
    <t>FI</t>
  </si>
  <si>
    <t>Fingrid Oyj</t>
  </si>
  <si>
    <t>France</t>
  </si>
  <si>
    <t>FR</t>
  </si>
  <si>
    <t>Réseau de Transport d'Electricité</t>
  </si>
  <si>
    <t>Greece</t>
  </si>
  <si>
    <t>GR</t>
  </si>
  <si>
    <t>Independent Power Transmission Operator S.A.</t>
  </si>
  <si>
    <t>ESEK</t>
  </si>
  <si>
    <t>Ten-year Development Plan 2024-2033</t>
  </si>
  <si>
    <t>Croatia</t>
  </si>
  <si>
    <t>HR</t>
  </si>
  <si>
    <t>HOPS d.d.</t>
  </si>
  <si>
    <t>National Grid Development Plan</t>
  </si>
  <si>
    <t>Hungary</t>
  </si>
  <si>
    <t>HU</t>
  </si>
  <si>
    <t>MAVIR Magyar Villamosenergia-ipari Átviteli Rendszerirányító Zártkörűen Működő Részvénytársaság</t>
  </si>
  <si>
    <t>Ireland</t>
  </si>
  <si>
    <t>IE</t>
  </si>
  <si>
    <t>EirGrid plc</t>
  </si>
  <si>
    <t>Median</t>
  </si>
  <si>
    <t>Italy</t>
  </si>
  <si>
    <t>IT</t>
  </si>
  <si>
    <t>Terna - Rete Elettrica Nazionale SpA</t>
  </si>
  <si>
    <t>2030: FF55
2040: DE</t>
  </si>
  <si>
    <t>Piano di Sviluppo 2023</t>
  </si>
  <si>
    <t>Lithuania</t>
  </si>
  <si>
    <t>LT</t>
  </si>
  <si>
    <t>Litgrid AB</t>
  </si>
  <si>
    <t>Electricity Transmission Grid Ten-Year Development Plan</t>
  </si>
  <si>
    <t>Luxembourg</t>
  </si>
  <si>
    <t>LU</t>
  </si>
  <si>
    <t>Creos Luxembourg S.A.</t>
  </si>
  <si>
    <t>Targets</t>
  </si>
  <si>
    <t>Network Development Plan 2040 – Electricity Transmission Grid</t>
  </si>
  <si>
    <t>Latvia</t>
  </si>
  <si>
    <t>LV</t>
  </si>
  <si>
    <t>AS Augstsprieguma tīkls</t>
  </si>
  <si>
    <t>None</t>
  </si>
  <si>
    <t>Electricity transmission system development plan from 2024 to 2033</t>
  </si>
  <si>
    <t>Montenegro</t>
  </si>
  <si>
    <t>ME</t>
  </si>
  <si>
    <t>Crnogorski elektroprenosni sistem AD</t>
  </si>
  <si>
    <t>Development plan for the period 2023-2032 (source: shared by TSO)</t>
  </si>
  <si>
    <t>North Macedonia</t>
  </si>
  <si>
    <t>MK</t>
  </si>
  <si>
    <t>Transmission System Operator of the Republic of North Macedonia</t>
  </si>
  <si>
    <t>Green</t>
  </si>
  <si>
    <t>Netherlands</t>
  </si>
  <si>
    <t>NL</t>
  </si>
  <si>
    <t>TenneT TSO B.V.</t>
  </si>
  <si>
    <t>Climate Ambition (Central)</t>
  </si>
  <si>
    <t>Norway</t>
  </si>
  <si>
    <t>NO</t>
  </si>
  <si>
    <t>Statnett SF</t>
  </si>
  <si>
    <t>High</t>
  </si>
  <si>
    <t>Poland</t>
  </si>
  <si>
    <t>PL</t>
  </si>
  <si>
    <t>Polskie Sieci Elektroenergetyczne S.A.</t>
  </si>
  <si>
    <t>Baseline until 2032</t>
  </si>
  <si>
    <t>Transmission System Development Plan 2023-2032</t>
  </si>
  <si>
    <t>Portugal</t>
  </si>
  <si>
    <t>PT</t>
  </si>
  <si>
    <t>Rede Eléctrica Nacional, S.A.</t>
  </si>
  <si>
    <t>Electricity Transmission Network Development and Investment Plan 2022-2031</t>
  </si>
  <si>
    <t>Romania</t>
  </si>
  <si>
    <t>RO</t>
  </si>
  <si>
    <t>C.N. Transelectrica S.A.</t>
  </si>
  <si>
    <t>Planul de Dezvoltare 2022-2031</t>
  </si>
  <si>
    <t>Serbia</t>
  </si>
  <si>
    <t>RS</t>
  </si>
  <si>
    <t>Akcionarsko društvo Elektromreža Srbije</t>
  </si>
  <si>
    <t>Realistic</t>
  </si>
  <si>
    <t>Sweden</t>
  </si>
  <si>
    <t>SE</t>
  </si>
  <si>
    <t>Svenska Kraftnät</t>
  </si>
  <si>
    <t>LMA2021</t>
  </si>
  <si>
    <t>Network development plan 2024–2033</t>
  </si>
  <si>
    <t>Slovenia</t>
  </si>
  <si>
    <t>SI</t>
  </si>
  <si>
    <t>ELES, d.o.o.</t>
  </si>
  <si>
    <t>Network Development Plan 2023-2032</t>
  </si>
  <si>
    <t>Slovakia</t>
  </si>
  <si>
    <t>SK</t>
  </si>
  <si>
    <t>Slovenská elektrizačná prenosová sústava, a.s.</t>
  </si>
  <si>
    <t>Expected</t>
  </si>
  <si>
    <t>Draft Ten-year transmission system development plan for the years 2024 to 2033</t>
  </si>
  <si>
    <t>United Kingdom</t>
  </si>
  <si>
    <t>UK</t>
  </si>
  <si>
    <t>National Grid ESO</t>
  </si>
  <si>
    <t>Leading the way</t>
  </si>
  <si>
    <t>Kosovo</t>
  </si>
  <si>
    <t>XK</t>
  </si>
  <si>
    <t>KOSTT</t>
  </si>
  <si>
    <t>Wind capacity (GW)</t>
  </si>
  <si>
    <t>Solar capacity (GW)</t>
  </si>
  <si>
    <t>Wind and solar capacity (GW)</t>
  </si>
  <si>
    <t>Reference Year</t>
  </si>
  <si>
    <t>Country</t>
  </si>
  <si>
    <t>TSO Grid Plan</t>
  </si>
  <si>
    <t>TSO Grid Plan MIN</t>
  </si>
  <si>
    <t>WindEurope</t>
  </si>
  <si>
    <t>Latest National Target - 2030</t>
  </si>
  <si>
    <t>2019 National Target - 2030</t>
  </si>
  <si>
    <t>SolarPower Europe</t>
  </si>
  <si>
    <t>Assumed capacity rating (DC/AC)</t>
  </si>
  <si>
    <t>Market outlook</t>
  </si>
  <si>
    <t>AC</t>
  </si>
  <si>
    <t/>
  </si>
  <si>
    <t>DC</t>
  </si>
  <si>
    <t>Unknown</t>
  </si>
  <si>
    <r>
      <rPr>
        <b/>
        <sz val="10"/>
        <color rgb="FF000000"/>
        <rFont val="Arial"/>
      </rPr>
      <t xml:space="preserve">Chart title: </t>
    </r>
    <r>
      <rPr>
        <sz val="10"/>
        <color rgb="FF000000"/>
        <rFont val="Arial"/>
      </rPr>
      <t>Comparing TSO grid plans to national policy targets reveals cases of misalignment, risking insufficient network development</t>
    </r>
  </si>
  <si>
    <r>
      <rPr>
        <b/>
        <sz val="10"/>
        <color rgb="FF000000"/>
        <rFont val="Arial"/>
      </rPr>
      <t xml:space="preserve">Subtitle: </t>
    </r>
    <r>
      <rPr>
        <sz val="10"/>
        <color rgb="FF000000"/>
        <rFont val="Arial"/>
      </rPr>
      <t>TSO grid plans vs. 2030 national targets</t>
    </r>
  </si>
  <si>
    <t>Summary</t>
  </si>
  <si>
    <t>% Difference</t>
  </si>
  <si>
    <t>GW Difference</t>
  </si>
  <si>
    <t>WIND</t>
  </si>
  <si>
    <t>Number</t>
  </si>
  <si>
    <t>GW</t>
  </si>
  <si>
    <t>Countries examined:</t>
  </si>
  <si>
    <t>Aligned:</t>
  </si>
  <si>
    <t>Grid plan higher:</t>
  </si>
  <si>
    <t>Grid plan lower:</t>
  </si>
  <si>
    <t>SOLAR</t>
  </si>
  <si>
    <t>INSUFFICIENT DATA</t>
  </si>
  <si>
    <r>
      <rPr>
        <b/>
        <sz val="10"/>
        <color rgb="FF000000"/>
        <rFont val="Arial"/>
      </rPr>
      <t xml:space="preserve">Chart title: </t>
    </r>
    <r>
      <rPr>
        <sz val="10"/>
        <color rgb="FF000000"/>
        <rFont val="Arial"/>
      </rPr>
      <t>Grid plans are based on energy scenarios that trail national targets for 2030 wind and solar</t>
    </r>
  </si>
  <si>
    <r>
      <rPr>
        <b/>
        <sz val="10"/>
        <color rgb="FF000000"/>
        <rFont val="Arial"/>
      </rPr>
      <t xml:space="preserve">Subtitle: </t>
    </r>
    <r>
      <rPr>
        <sz val="10"/>
        <color rgb="FF000000"/>
        <rFont val="Arial"/>
      </rPr>
      <t>Wind and solar capacity in 2030 (GW)</t>
    </r>
  </si>
  <si>
    <t>Wind and solar capacity</t>
  </si>
  <si>
    <r>
      <rPr>
        <b/>
        <sz val="10"/>
        <color rgb="FF000000"/>
        <rFont val="Arial"/>
      </rPr>
      <t xml:space="preserve">Chart title: </t>
    </r>
    <r>
      <rPr>
        <sz val="10"/>
        <color rgb="FF000000"/>
        <rFont val="Arial"/>
      </rPr>
      <t>205 GW of solar could get held up as grid plans underprepare for the expected solar surge</t>
    </r>
  </si>
  <si>
    <r>
      <rPr>
        <b/>
        <sz val="10"/>
        <color rgb="FF000000"/>
        <rFont val="Arial"/>
      </rPr>
      <t xml:space="preserve">Subtitle: </t>
    </r>
    <r>
      <rPr>
        <sz val="10"/>
        <color rgb="FF000000"/>
        <rFont val="Arial"/>
      </rPr>
      <t>Difference in 2030 capacity forecasts between TSO grid plans and market outlooks from SolarPower Europe and WindEurope (GW)</t>
    </r>
  </si>
  <si>
    <t>GW Difference (AC)</t>
  </si>
  <si>
    <t>Market outlook higher:</t>
  </si>
  <si>
    <t>Market outlook lower:</t>
  </si>
  <si>
    <r>
      <rPr>
        <b/>
        <sz val="10"/>
        <color theme="1"/>
        <rFont val="Arial"/>
      </rPr>
      <t xml:space="preserve">Chart title: </t>
    </r>
    <r>
      <rPr>
        <sz val="10"/>
        <color theme="1"/>
        <rFont val="Arial"/>
      </rPr>
      <t>Transmission lines within countries create a network which extends almost half a million kilometres long</t>
    </r>
  </si>
  <si>
    <r>
      <rPr>
        <b/>
        <sz val="10"/>
        <color theme="1"/>
        <rFont val="Arial"/>
      </rPr>
      <t xml:space="preserve">Subtitle: </t>
    </r>
    <r>
      <rPr>
        <sz val="10"/>
        <color theme="1"/>
        <rFont val="Arial"/>
      </rPr>
      <t>Lengths of national transmission grids in Europe (thousand kilometres)</t>
    </r>
  </si>
  <si>
    <t>Line lengths - Existing</t>
  </si>
  <si>
    <t>Existing line length (km)</t>
  </si>
  <si>
    <r>
      <rPr>
        <b/>
        <sz val="10"/>
        <color theme="1"/>
        <rFont val="Arial"/>
      </rPr>
      <t xml:space="preserve">Chart title: </t>
    </r>
    <r>
      <rPr>
        <sz val="10"/>
        <color theme="1"/>
        <rFont val="Arial"/>
      </rPr>
      <t>European countries plan to add over 25,000 km internal transmission lines by 2026, led by Spain</t>
    </r>
  </si>
  <si>
    <r>
      <rPr>
        <b/>
        <sz val="10"/>
        <color theme="1"/>
        <rFont val="Arial"/>
      </rPr>
      <t xml:space="preserve">Subtitle: </t>
    </r>
    <r>
      <rPr>
        <sz val="10"/>
        <color theme="1"/>
        <rFont val="Arial"/>
      </rPr>
      <t>Total new lines to be added between 2023 and 2026 (kilometres)</t>
    </r>
  </si>
  <si>
    <t>Line lengths - Added between 2023 and 2026</t>
  </si>
  <si>
    <t>Line Length</t>
  </si>
  <si>
    <t>New</t>
  </si>
  <si>
    <t>Existing</t>
  </si>
  <si>
    <t>Other</t>
  </si>
  <si>
    <r>
      <rPr>
        <b/>
        <u/>
        <sz val="10"/>
        <color theme="1"/>
        <rFont val="Arial"/>
      </rPr>
      <t>INSUFFICIENT DATA</t>
    </r>
    <r>
      <rPr>
        <u/>
        <sz val="10"/>
        <color theme="1"/>
        <rFont val="Arial"/>
      </rPr>
      <t xml:space="preserve"> - Represented as "Other"</t>
    </r>
  </si>
  <si>
    <t>-</t>
  </si>
  <si>
    <r>
      <rPr>
        <b/>
        <sz val="10"/>
        <color theme="1"/>
        <rFont val="Arial"/>
      </rPr>
      <t xml:space="preserve">Chart title: </t>
    </r>
    <r>
      <rPr>
        <sz val="10"/>
        <color theme="1"/>
        <rFont val="Arial"/>
      </rPr>
      <t>The use of existing line corridors for new grid projects varies substantially between countries</t>
    </r>
  </si>
  <si>
    <r>
      <rPr>
        <b/>
        <sz val="10"/>
        <color theme="1"/>
        <rFont val="Arial"/>
      </rPr>
      <t xml:space="preserve">Subtitle: </t>
    </r>
    <r>
      <rPr>
        <sz val="10"/>
        <color theme="1"/>
        <rFont val="Arial"/>
      </rPr>
      <t>Estimated percentage of high-voltage transmission line projects using existing versus new land corridors</t>
    </r>
  </si>
  <si>
    <t>New lines between 2021 and the end of the planning period (typically early 2030s)</t>
  </si>
  <si>
    <t>New routes</t>
  </si>
  <si>
    <t>Existing routes</t>
  </si>
  <si>
    <t>Great Britain</t>
  </si>
  <si>
    <r>
      <rPr>
        <b/>
        <sz val="10"/>
        <color theme="1"/>
        <rFont val="Arial"/>
      </rPr>
      <t xml:space="preserve">Chart title: </t>
    </r>
    <r>
      <rPr>
        <sz val="10"/>
        <color theme="1"/>
        <rFont val="Arial"/>
      </rPr>
      <t>At least 10 European grid operators are targeting rapid network expansion, led by Denmark</t>
    </r>
  </si>
  <si>
    <r>
      <rPr>
        <b/>
        <sz val="10"/>
        <color theme="1"/>
        <rFont val="Arial"/>
      </rPr>
      <t xml:space="preserve">Subtitle: </t>
    </r>
    <r>
      <rPr>
        <sz val="10"/>
        <color theme="1"/>
        <rFont val="Arial"/>
      </rPr>
      <t>Growth in internal transmission networks (index, 1 = existing line length)</t>
    </r>
  </si>
  <si>
    <t>Line lengths from current to 2030</t>
  </si>
  <si>
    <t>Line length (km)</t>
  </si>
  <si>
    <t>Increase compared to existing</t>
  </si>
  <si>
    <t>Average:</t>
  </si>
  <si>
    <r>
      <rPr>
        <b/>
        <sz val="10"/>
        <color theme="1"/>
        <rFont val="Arial"/>
      </rPr>
      <t xml:space="preserve">Chart title: </t>
    </r>
    <r>
      <rPr>
        <sz val="10"/>
        <color theme="1"/>
        <rFont val="Arial"/>
      </rPr>
      <t>Europe's grids will need to be expanded and modernised to unlock the energy transition</t>
    </r>
  </si>
  <si>
    <r>
      <rPr>
        <b/>
        <sz val="10"/>
        <color theme="1"/>
        <rFont val="Arial"/>
      </rPr>
      <t xml:space="preserve">Subtitle: </t>
    </r>
    <r>
      <rPr>
        <sz val="10"/>
        <color theme="1"/>
        <rFont val="Arial"/>
      </rPr>
      <t>Line lengths (km) additional to the existing network (new) and line lengths refurbished/upgraded between 2023-2032</t>
    </r>
  </si>
  <si>
    <t>Total planned work (km)</t>
  </si>
  <si>
    <t>Split between new and upgraded lines (%)</t>
  </si>
  <si>
    <t>New lines</t>
  </si>
  <si>
    <t>Refurbished/upgraded</t>
  </si>
  <si>
    <r>
      <rPr>
        <b/>
        <sz val="10"/>
        <color theme="1"/>
        <rFont val="Arial"/>
      </rPr>
      <t>Chart title:</t>
    </r>
    <r>
      <rPr>
        <sz val="10"/>
        <color theme="1"/>
        <rFont val="Arial"/>
      </rPr>
      <t xml:space="preserve"> At least €30bn is earmarked for national transmission grids in Europe, with a huge push from Germany</t>
    </r>
  </si>
  <si>
    <r>
      <rPr>
        <b/>
        <sz val="10"/>
        <color theme="1"/>
        <rFont val="Arial"/>
      </rPr>
      <t xml:space="preserve">Subtitle: </t>
    </r>
    <r>
      <rPr>
        <sz val="10"/>
        <color theme="1"/>
        <rFont val="Arial"/>
      </rPr>
      <t>Planned investment in national transmission grids, average annual over plan timeframe (billion euro)</t>
    </r>
  </si>
  <si>
    <t>Proposed investment over plan horizon (euro)</t>
  </si>
  <si>
    <t>Plan Start Year</t>
  </si>
  <si>
    <t>Plan End Year</t>
  </si>
  <si>
    <t>Number of Years</t>
  </si>
  <si>
    <t>Total Proposed Investment (EUR million)</t>
  </si>
  <si>
    <t>Annual Average Investment (EUR million)</t>
  </si>
  <si>
    <t>Annual Average Investment (EUR billion)</t>
  </si>
  <si>
    <r>
      <t>Strategic Grid 2040</t>
    </r>
    <r>
      <rPr>
        <sz val="10"/>
        <color rgb="FF0000FF"/>
        <rFont val="Arial"/>
        <family val="2"/>
        <scheme val="minor"/>
      </rPr>
      <t xml:space="preserve">, 
</t>
    </r>
    <r>
      <rPr>
        <u/>
        <sz val="10"/>
        <color rgb="FF0000FF"/>
        <rFont val="Arial"/>
        <family val="2"/>
      </rPr>
      <t>Scenario framework for electricity network planning</t>
    </r>
  </si>
  <si>
    <r>
      <t>The Long-Term Development Plan 2024 Part 1: System needs analysis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Scenario report</t>
    </r>
  </si>
  <si>
    <r>
      <t>Fingrid's electricity system vision 2023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Main grid development plan 2024-2033</t>
    </r>
  </si>
  <si>
    <r>
      <t>Futurs Energétiques 2050 - Networks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Energy futures 2050: Production mix scenarios under study to achieve carbon neutrality by 2050</t>
    </r>
  </si>
  <si>
    <r>
      <t>Development policies of the Hungarian VER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Natural behaviours of the Hungarian VER 2023</t>
    </r>
  </si>
  <si>
    <r>
      <t>All-Island Generation Capacity Statement 2022-2031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Shaping Our Electricity Future Roadmap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Transmission Development Plan 2023</t>
    </r>
  </si>
  <si>
    <r>
      <t>Development Plan on the Electrical Transmission System for the Period 2023 – 2032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Long-term forecasts for electricity needs and power 2022</t>
    </r>
  </si>
  <si>
    <r>
      <t>Draft investment plan on land 2024 - 2033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Draft investment plan for the Offshore Net 2024 - 2033</t>
    </r>
  </si>
  <si>
    <r>
      <t>System development plan 2023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Development of offshore networks 2023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Consumption trends in Norway 2022-2050</t>
    </r>
  </si>
  <si>
    <r>
      <t>Ten-year transmission system development plan of the Republic of Serbia for the period 2021-2030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Investment plan in the transmission system 2022-2024</t>
    </r>
  </si>
  <si>
    <r>
      <t>The Pathway to 2030 Holistic Network Design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Future Energy Scenarios (FES)</t>
    </r>
  </si>
  <si>
    <r>
      <t>Network Development Plan 2023-2032</t>
    </r>
    <r>
      <rPr>
        <sz val="10"/>
        <color rgb="FF0000FF"/>
        <rFont val="Arial"/>
        <family val="2"/>
        <scheme val="minor"/>
      </rPr>
      <t xml:space="preserve">,
</t>
    </r>
    <r>
      <rPr>
        <u/>
        <sz val="10"/>
        <color rgb="FF0000FF"/>
        <rFont val="Arial"/>
        <family val="2"/>
      </rPr>
      <t>Energy Strategy of the Republic of Kosovo 2022-2031</t>
    </r>
  </si>
  <si>
    <t>Fig. 1</t>
  </si>
  <si>
    <t>Fig. 2</t>
  </si>
  <si>
    <t>Fig. 3</t>
  </si>
  <si>
    <t>Fig. 4</t>
  </si>
  <si>
    <t>Fig. 5</t>
  </si>
  <si>
    <t>Fig. 6</t>
  </si>
  <si>
    <t>Fig. 7</t>
  </si>
  <si>
    <t>Fig. 8</t>
  </si>
  <si>
    <t>Fig. 10</t>
  </si>
  <si>
    <t>This file contains the data presented in Ember's report "Putting the Mission in Transmission"</t>
  </si>
  <si>
    <t>Information on data sources, methodology and assumptions are detailed in the report.</t>
  </si>
  <si>
    <t>Details of the grid plans analysed, including links.</t>
  </si>
  <si>
    <t xml:space="preserve">Wind and solar capacities per country according to (1) TSO grid plans; (2) Market outlooks; (3) National policy targets. This is compiled for ease of the user's ease of reference and own use. </t>
  </si>
  <si>
    <t>Comparing TSO grid plans to national policy targets reveals cases of misalignment, risking insufficient network development</t>
  </si>
  <si>
    <t>Grid plans are based on energy scenarios that trail national targets for 2030 wind and solar</t>
  </si>
  <si>
    <t>205 GW of solar could get held up as grid plans underprepare for the expected solar surge</t>
  </si>
  <si>
    <t>Transmission lines within countries create a network which extends almost half a million kilometres long</t>
  </si>
  <si>
    <t>European countries plan to add over 25,000 km internal transmission lines by 2026, led by Spain</t>
  </si>
  <si>
    <t>The use of existing line corridors for new grid projects varies substantially between countries</t>
  </si>
  <si>
    <t>At least 10 European grid operators are targeting rapid network expansion, led by Denmark</t>
  </si>
  <si>
    <t>Europe's grids will need to be expanded and modernised to unlock the energy transition</t>
  </si>
  <si>
    <t>At least €30bn is earmarked for national transmission grids in Europe, with a huge push from Germany</t>
  </si>
  <si>
    <t>For queries regarding data, please contact elisabeth@ember-climate.org.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</si>
</sst>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10"/>
      <color rgb="FFFFFFFF"/>
      <name val="Arial"/>
      <scheme val="minor"/>
    </font>
    <font>
      <b/>
      <sz val="10"/>
      <color rgb="FF000000"/>
      <name val="Arial"/>
      <scheme val="minor"/>
    </font>
    <font>
      <b/>
      <sz val="10"/>
      <color theme="1"/>
      <name val="Arial"/>
    </font>
    <font>
      <b/>
      <u/>
      <sz val="10"/>
      <color theme="1"/>
      <name val="Arial"/>
      <scheme val="minor"/>
    </font>
    <font>
      <sz val="10"/>
      <color rgb="FF000000"/>
      <name val="Arial"/>
      <scheme val="minor"/>
    </font>
    <font>
      <b/>
      <i/>
      <sz val="10"/>
      <color rgb="FF000000"/>
      <name val="Arial"/>
      <scheme val="minor"/>
    </font>
    <font>
      <b/>
      <u/>
      <sz val="10"/>
      <color theme="1"/>
      <name val="Arial"/>
    </font>
    <font>
      <b/>
      <i/>
      <sz val="10"/>
      <color theme="1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"/>
      <name val="Arial"/>
    </font>
    <font>
      <u/>
      <sz val="10"/>
      <color rgb="FF0000FF"/>
      <name val="Arial"/>
      <family val="2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3" borderId="0" xfId="0" applyFont="1" applyFill="1"/>
    <xf numFmtId="0" fontId="4" fillId="4" borderId="0" xfId="0" applyFont="1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7" fillId="0" borderId="0" xfId="0" applyFont="1"/>
    <xf numFmtId="10" fontId="2" fillId="0" borderId="0" xfId="0" applyNumberFormat="1" applyFont="1"/>
    <xf numFmtId="9" fontId="2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10" fillId="0" borderId="0" xfId="0" applyFont="1" applyAlignment="1">
      <alignment horizontal="left"/>
    </xf>
    <xf numFmtId="0" fontId="4" fillId="5" borderId="0" xfId="0" applyFont="1" applyFill="1"/>
    <xf numFmtId="3" fontId="2" fillId="0" borderId="0" xfId="0" applyNumberFormat="1" applyFont="1"/>
    <xf numFmtId="0" fontId="4" fillId="6" borderId="0" xfId="0" applyFont="1" applyFill="1"/>
    <xf numFmtId="0" fontId="2" fillId="6" borderId="0" xfId="0" applyFont="1" applyFill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0" xfId="0" applyNumberFormat="1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/>
    <xf numFmtId="0" fontId="15" fillId="0" borderId="0" xfId="0" applyFont="1"/>
    <xf numFmtId="0" fontId="17" fillId="0" borderId="0" xfId="0" applyFont="1"/>
    <xf numFmtId="9" fontId="2" fillId="0" borderId="0" xfId="1" applyFont="1" applyFill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5">
    <dxf>
      <fill>
        <patternFill patternType="solid">
          <fgColor rgb="FFE06666"/>
          <bgColor rgb="FFE06666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theme="7"/>
          <bgColor theme="7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ingrid.fi/globalassets/dokumentit/en/news/electricity-market/2023/fingrid_electricity_system_vision_2023.pdf" TargetMode="External"/><Relationship Id="rId18" Type="http://schemas.openxmlformats.org/officeDocument/2006/relationships/hyperlink" Target="https://cms.eirgrid.ie/sites/default/files/publications/EirGrid_SONI_Ireland_Capacity_Outlook_2022-2031.pdf" TargetMode="External"/><Relationship Id="rId26" Type="http://schemas.openxmlformats.org/officeDocument/2006/relationships/hyperlink" Target="https://www.pse.pl/documents/20182/291785a3-7832-4cb6-a5ae-971d29024b82" TargetMode="External"/><Relationship Id="rId3" Type="http://schemas.openxmlformats.org/officeDocument/2006/relationships/hyperlink" Target="https://www.nosbih.ba/files/2021/03/20210311-lat-Dugorocni-plan-razvoja-prenosne-mreze-2021-2030-Knjiga-1.pdf" TargetMode="External"/><Relationship Id="rId21" Type="http://schemas.openxmlformats.org/officeDocument/2006/relationships/hyperlink" Target="https://www.creos-net.lu/fileadmin/dokumente/NEWS/pdf/2020-2023/20210820_Network_Development_Plan_2040_-_HV_Transport_Grid__final__mod2022.pdf" TargetMode="External"/><Relationship Id="rId34" Type="http://schemas.openxmlformats.org/officeDocument/2006/relationships/hyperlink" Target="https://www.ero-ks.org/zrre/sq/planet-zhvillimore-te-transmetimit" TargetMode="External"/><Relationship Id="rId7" Type="http://schemas.openxmlformats.org/officeDocument/2006/relationships/hyperlink" Target="https://tsoc.org.cy/electrical-system/cyprus-transmission-system/tydplan/" TargetMode="External"/><Relationship Id="rId12" Type="http://schemas.openxmlformats.org/officeDocument/2006/relationships/hyperlink" Target="https://www.miteco.gob.es/es/energia/estrategia-normativa/planificacion/planificacion-electricidad-gas/plan-desarrollo-red-transporte-energia-electrica-2021-2026.html" TargetMode="External"/><Relationship Id="rId17" Type="http://schemas.openxmlformats.org/officeDocument/2006/relationships/hyperlink" Target="https://mavir.hu/documents/10258/239341965/HFT2023_A+magyar+VER+fejleszt%C3%A9si+politik%C3%A1i.pdf/3a7310da-b522-d28d-01a6-d3f2058fa8d8?t=1684770099836" TargetMode="External"/><Relationship Id="rId25" Type="http://schemas.openxmlformats.org/officeDocument/2006/relationships/hyperlink" Target="https://www.statnett.no/for-aktorer-i-kraftbransjen/planer-og-analyser/systemutviklingsplan/" TargetMode="External"/><Relationship Id="rId33" Type="http://schemas.openxmlformats.org/officeDocument/2006/relationships/hyperlink" Target="https://www.nationalgrideso.com/future-energy/pathway-2030-holistic-network-design" TargetMode="External"/><Relationship Id="rId2" Type="http://schemas.openxmlformats.org/officeDocument/2006/relationships/hyperlink" Target="https://www.apg.at/stromnetz/netzausbau/netzentwicklungsplan-2023/" TargetMode="External"/><Relationship Id="rId16" Type="http://schemas.openxmlformats.org/officeDocument/2006/relationships/hyperlink" Target="https://www.hops.hr/92136ad3-dfa8-4674-b6aa-3c7a0d41654c" TargetMode="External"/><Relationship Id="rId20" Type="http://schemas.openxmlformats.org/officeDocument/2006/relationships/hyperlink" Target="https://www.litgrid.eu/index.php/grid-development-/-electricity-transmission-grid-ten-year-development-plan/3851" TargetMode="External"/><Relationship Id="rId29" Type="http://schemas.openxmlformats.org/officeDocument/2006/relationships/hyperlink" Target="https://ems.rs/wp-content/uploads/2022/07/Plan-razvoja-prenosnog-sistema-2.pdf" TargetMode="External"/><Relationship Id="rId1" Type="http://schemas.openxmlformats.org/officeDocument/2006/relationships/hyperlink" Target="https://www.ost.al/wp-content/uploads/2020/12/Programi-10-Vjecar-i-Zhvillimit-te-Transmetimit.pdf" TargetMode="External"/><Relationship Id="rId6" Type="http://schemas.openxmlformats.org/officeDocument/2006/relationships/hyperlink" Target="https://www.swissgrid.ch/dam/swissgrid/projects/future-grid/sg-planungsgrundsaetze-en.pdf" TargetMode="External"/><Relationship Id="rId11" Type="http://schemas.openxmlformats.org/officeDocument/2006/relationships/hyperlink" Target="https://elering.ee/sites/default/files/2021-12/Varustuskindlus%202021%20lk.pdf" TargetMode="External"/><Relationship Id="rId24" Type="http://schemas.openxmlformats.org/officeDocument/2006/relationships/hyperlink" Target="https://tennet-drupal.s3.eu-central-1.amazonaws.com/default/2024-01/IP2024_Netopland_01-1-2024_0.pdf" TargetMode="External"/><Relationship Id="rId32" Type="http://schemas.openxmlformats.org/officeDocument/2006/relationships/hyperlink" Target="https://www.sepsas.sk/verejna-konzultacia/verejna-konzultacia-k-dokumentu-desatrocny-plan-rozvoja-prenosovej-sustavy-na-roky-2024-az-2033/" TargetMode="External"/><Relationship Id="rId5" Type="http://schemas.openxmlformats.org/officeDocument/2006/relationships/hyperlink" Target="https://www.eso.bg/fileObj.php?oid=4515" TargetMode="External"/><Relationship Id="rId15" Type="http://schemas.openxmlformats.org/officeDocument/2006/relationships/hyperlink" Target="https://www.admie.gr/systima/anaptyxi/dekaetes-programma-anaptyxis" TargetMode="External"/><Relationship Id="rId23" Type="http://schemas.openxmlformats.org/officeDocument/2006/relationships/hyperlink" Target="https://www.mepso.com.mk/docs/pubmk/razvoen%20plan%202023-2032_20032023.pdf" TargetMode="External"/><Relationship Id="rId28" Type="http://schemas.openxmlformats.org/officeDocument/2006/relationships/hyperlink" Target="https://www.transelectrica.ro/ro/web/tel/planul-de-dezvoltare-ret-2022-2031" TargetMode="External"/><Relationship Id="rId10" Type="http://schemas.openxmlformats.org/officeDocument/2006/relationships/hyperlink" Target="https://energinet.dk/om-publikationer/publikationer/langsigtede-udviklingsplan-2024/" TargetMode="External"/><Relationship Id="rId19" Type="http://schemas.openxmlformats.org/officeDocument/2006/relationships/hyperlink" Target="https://www.terna.it/it/sistema-elettrico/rete/piano-sviluppo-rete" TargetMode="External"/><Relationship Id="rId31" Type="http://schemas.openxmlformats.org/officeDocument/2006/relationships/hyperlink" Target="https://www.eles.si/en/transmission-network-planning" TargetMode="External"/><Relationship Id="rId4" Type="http://schemas.openxmlformats.org/officeDocument/2006/relationships/hyperlink" Target="https://www.elia.be/en/infrastructure-and-projects/investment-plan/federal-development-plan-2024-2034" TargetMode="External"/><Relationship Id="rId9" Type="http://schemas.openxmlformats.org/officeDocument/2006/relationships/hyperlink" Target="https://www.netzentwicklungsplan.de/sites/default/files/2023-07/NEP_2037_2045_V2023_2_Entwurf_Teil1.pdf" TargetMode="External"/><Relationship Id="rId14" Type="http://schemas.openxmlformats.org/officeDocument/2006/relationships/hyperlink" Target="https://assets.rte-france.com/prod/public/2022-06/FE2050%20_Rapport%20complet_10.pdf" TargetMode="External"/><Relationship Id="rId22" Type="http://schemas.openxmlformats.org/officeDocument/2006/relationships/hyperlink" Target="https://www.ast.lv/lv/content/elektroenergijas-parvades-sistemas-attistibas-plans" TargetMode="External"/><Relationship Id="rId27" Type="http://schemas.openxmlformats.org/officeDocument/2006/relationships/hyperlink" Target="https://www.ren.pt/pt-pt/atividade/eletricidade" TargetMode="External"/><Relationship Id="rId30" Type="http://schemas.openxmlformats.org/officeDocument/2006/relationships/hyperlink" Target="https://www.svk.se/om-oss/rapporter-och-remissvar/natutvecklingsplan-20242033/" TargetMode="External"/><Relationship Id="rId8" Type="http://schemas.openxmlformats.org/officeDocument/2006/relationships/hyperlink" Target="https://www.ceps.cz/cs/rozvoj-p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8"/>
  <sheetViews>
    <sheetView tabSelected="1" workbookViewId="0"/>
  </sheetViews>
  <sheetFormatPr defaultColWidth="12.6328125" defaultRowHeight="15.75" customHeight="1" x14ac:dyDescent="0.25"/>
  <cols>
    <col min="1" max="16384" width="12.6328125" style="45"/>
  </cols>
  <sheetData>
    <row r="1" spans="1:2" ht="15.75" customHeight="1" x14ac:dyDescent="0.25">
      <c r="A1" s="44" t="s">
        <v>263</v>
      </c>
    </row>
    <row r="2" spans="1:2" ht="15.75" customHeight="1" x14ac:dyDescent="0.25">
      <c r="A2" s="44" t="s">
        <v>264</v>
      </c>
    </row>
    <row r="4" spans="1:2" ht="15.75" customHeight="1" x14ac:dyDescent="0.25">
      <c r="A4" s="46" t="s">
        <v>0</v>
      </c>
      <c r="B4" s="46" t="s">
        <v>1</v>
      </c>
    </row>
    <row r="5" spans="1:2" ht="15.75" customHeight="1" x14ac:dyDescent="0.25">
      <c r="A5" s="47" t="s">
        <v>2</v>
      </c>
      <c r="B5" s="45" t="s">
        <v>265</v>
      </c>
    </row>
    <row r="6" spans="1:2" ht="15.75" customHeight="1" x14ac:dyDescent="0.25">
      <c r="A6" s="47" t="s">
        <v>3</v>
      </c>
      <c r="B6" s="45" t="s">
        <v>266</v>
      </c>
    </row>
    <row r="7" spans="1:2" ht="15.75" customHeight="1" x14ac:dyDescent="0.25">
      <c r="A7" s="47" t="s">
        <v>254</v>
      </c>
      <c r="B7" s="45" t="s">
        <v>267</v>
      </c>
    </row>
    <row r="8" spans="1:2" ht="15.75" customHeight="1" x14ac:dyDescent="0.25">
      <c r="A8" s="47" t="s">
        <v>255</v>
      </c>
      <c r="B8" s="45" t="s">
        <v>268</v>
      </c>
    </row>
    <row r="9" spans="1:2" ht="15.75" customHeight="1" x14ac:dyDescent="0.25">
      <c r="A9" s="47" t="s">
        <v>256</v>
      </c>
      <c r="B9" s="45" t="s">
        <v>269</v>
      </c>
    </row>
    <row r="10" spans="1:2" ht="15.75" customHeight="1" x14ac:dyDescent="0.25">
      <c r="A10" s="47" t="s">
        <v>257</v>
      </c>
      <c r="B10" s="47" t="s">
        <v>270</v>
      </c>
    </row>
    <row r="11" spans="1:2" ht="15.75" customHeight="1" x14ac:dyDescent="0.25">
      <c r="A11" s="47" t="s">
        <v>258</v>
      </c>
      <c r="B11" s="47" t="s">
        <v>271</v>
      </c>
    </row>
    <row r="12" spans="1:2" ht="15.75" customHeight="1" x14ac:dyDescent="0.25">
      <c r="A12" s="47" t="s">
        <v>259</v>
      </c>
      <c r="B12" s="47" t="s">
        <v>272</v>
      </c>
    </row>
    <row r="13" spans="1:2" ht="15.75" customHeight="1" x14ac:dyDescent="0.25">
      <c r="A13" s="47" t="s">
        <v>260</v>
      </c>
      <c r="B13" s="47" t="s">
        <v>273</v>
      </c>
    </row>
    <row r="14" spans="1:2" ht="15.75" customHeight="1" x14ac:dyDescent="0.25">
      <c r="A14" s="47" t="s">
        <v>261</v>
      </c>
      <c r="B14" s="47" t="s">
        <v>274</v>
      </c>
    </row>
    <row r="15" spans="1:2" ht="15.75" customHeight="1" x14ac:dyDescent="0.25">
      <c r="A15" s="47" t="s">
        <v>262</v>
      </c>
      <c r="B15" s="47" t="s">
        <v>275</v>
      </c>
    </row>
    <row r="18" spans="1:1" ht="15.75" customHeight="1" x14ac:dyDescent="0.25">
      <c r="A18" s="47" t="s">
        <v>276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6"/>
  <sheetViews>
    <sheetView workbookViewId="0"/>
  </sheetViews>
  <sheetFormatPr defaultColWidth="12.6328125" defaultRowHeight="15.75" customHeight="1" x14ac:dyDescent="0.25"/>
  <sheetData>
    <row r="1" spans="1:9" ht="15.75" customHeight="1" x14ac:dyDescent="0.3">
      <c r="A1" s="1" t="s">
        <v>221</v>
      </c>
    </row>
    <row r="2" spans="1:9" ht="15.75" customHeight="1" x14ac:dyDescent="0.3">
      <c r="A2" s="1" t="s">
        <v>222</v>
      </c>
    </row>
    <row r="4" spans="1:9" ht="15.75" customHeight="1" x14ac:dyDescent="0.3">
      <c r="A4" s="24" t="s">
        <v>223</v>
      </c>
      <c r="B4" s="25"/>
      <c r="C4" s="25"/>
      <c r="D4" s="25"/>
      <c r="E4" s="25"/>
      <c r="F4" s="25"/>
      <c r="G4" s="25"/>
      <c r="H4" s="25"/>
      <c r="I4" s="25"/>
    </row>
    <row r="5" spans="1:9" ht="28" customHeight="1" x14ac:dyDescent="0.25">
      <c r="A5" s="42" t="s">
        <v>167</v>
      </c>
      <c r="B5" s="35" t="s">
        <v>166</v>
      </c>
      <c r="C5" s="36"/>
      <c r="D5" s="36"/>
      <c r="E5" s="35" t="s">
        <v>224</v>
      </c>
      <c r="F5" s="36"/>
      <c r="G5" s="36"/>
      <c r="H5" s="40" t="s">
        <v>225</v>
      </c>
      <c r="I5" s="41"/>
    </row>
    <row r="6" spans="1:9" ht="15.75" customHeight="1" x14ac:dyDescent="0.3">
      <c r="A6" s="43"/>
      <c r="B6" s="27" t="s">
        <v>211</v>
      </c>
      <c r="C6" s="27">
        <v>2026</v>
      </c>
      <c r="D6" s="27">
        <v>2030</v>
      </c>
      <c r="E6" s="27" t="s">
        <v>211</v>
      </c>
      <c r="F6" s="27">
        <v>2026</v>
      </c>
      <c r="G6" s="27">
        <v>2030</v>
      </c>
      <c r="H6" s="30">
        <v>2026</v>
      </c>
      <c r="I6" s="30">
        <v>2030</v>
      </c>
    </row>
    <row r="7" spans="1:9" ht="15.75" customHeight="1" x14ac:dyDescent="0.25">
      <c r="A7" s="2" t="s">
        <v>56</v>
      </c>
      <c r="B7" s="2">
        <v>2021</v>
      </c>
      <c r="C7" s="2">
        <v>2026</v>
      </c>
      <c r="D7" s="2">
        <v>2030</v>
      </c>
      <c r="E7" s="23">
        <v>7440</v>
      </c>
      <c r="F7" s="23">
        <v>10740</v>
      </c>
      <c r="G7" s="2" t="s">
        <v>214</v>
      </c>
      <c r="H7" s="11">
        <v>1.4435483870967742</v>
      </c>
      <c r="I7" s="11"/>
    </row>
    <row r="8" spans="1:9" ht="15.75" customHeight="1" x14ac:dyDescent="0.25">
      <c r="A8" s="2" t="s">
        <v>61</v>
      </c>
      <c r="B8" s="2">
        <v>2022</v>
      </c>
      <c r="C8" s="2">
        <v>2026</v>
      </c>
      <c r="D8" s="2">
        <v>2030</v>
      </c>
      <c r="E8" s="23">
        <v>5107</v>
      </c>
      <c r="F8" s="23">
        <v>5952</v>
      </c>
      <c r="G8" s="23">
        <v>6308</v>
      </c>
      <c r="H8" s="11">
        <v>1.1654591736831799</v>
      </c>
      <c r="I8" s="11">
        <v>1.2351674172704132</v>
      </c>
    </row>
    <row r="9" spans="1:9" ht="15.75" customHeight="1" x14ac:dyDescent="0.25">
      <c r="A9" s="2" t="s">
        <v>75</v>
      </c>
      <c r="B9" s="2">
        <v>2022</v>
      </c>
      <c r="C9" s="2">
        <v>2026</v>
      </c>
      <c r="D9" s="2">
        <v>2030</v>
      </c>
      <c r="E9" s="23">
        <v>13292</v>
      </c>
      <c r="F9" s="23">
        <v>15359</v>
      </c>
      <c r="G9" s="23">
        <v>17886</v>
      </c>
      <c r="H9" s="11">
        <v>1.1555070719229612</v>
      </c>
      <c r="I9" s="11">
        <v>1.345621426421908</v>
      </c>
    </row>
    <row r="10" spans="1:9" ht="15.75" customHeight="1" x14ac:dyDescent="0.25">
      <c r="A10" s="2" t="s">
        <v>148</v>
      </c>
      <c r="B10" s="2">
        <v>2021</v>
      </c>
      <c r="C10" s="2">
        <v>2026</v>
      </c>
      <c r="D10" s="2">
        <v>2030</v>
      </c>
      <c r="E10" s="23">
        <v>2954</v>
      </c>
      <c r="F10" s="23">
        <v>3380</v>
      </c>
      <c r="G10" s="23">
        <v>3595</v>
      </c>
      <c r="H10" s="11">
        <v>1.1442112389979688</v>
      </c>
      <c r="I10" s="11">
        <v>1.2169939065673663</v>
      </c>
    </row>
    <row r="11" spans="1:9" ht="15.75" customHeight="1" x14ac:dyDescent="0.25">
      <c r="A11" s="2" t="s">
        <v>69</v>
      </c>
      <c r="B11" s="2">
        <v>2022</v>
      </c>
      <c r="C11" s="2">
        <v>2026</v>
      </c>
      <c r="D11" s="2">
        <v>2030</v>
      </c>
      <c r="E11" s="23">
        <v>14320</v>
      </c>
      <c r="F11" s="23">
        <v>16150</v>
      </c>
      <c r="G11" s="23">
        <v>18590</v>
      </c>
      <c r="H11" s="11">
        <v>1.1277932960893855</v>
      </c>
      <c r="I11" s="11">
        <v>1.2981843575418994</v>
      </c>
    </row>
    <row r="12" spans="1:9" ht="15.75" customHeight="1" x14ac:dyDescent="0.25">
      <c r="A12" s="2" t="s">
        <v>126</v>
      </c>
      <c r="B12" s="2">
        <v>2021</v>
      </c>
      <c r="C12" s="2">
        <v>2026</v>
      </c>
      <c r="D12" s="2">
        <v>2030</v>
      </c>
      <c r="E12" s="23">
        <v>15768</v>
      </c>
      <c r="F12" s="23">
        <v>17640</v>
      </c>
      <c r="G12" s="23">
        <v>19512</v>
      </c>
      <c r="H12" s="11">
        <v>1.1187214611872147</v>
      </c>
      <c r="I12" s="11">
        <v>1.2374429223744292</v>
      </c>
    </row>
    <row r="13" spans="1:9" ht="15.75" customHeight="1" x14ac:dyDescent="0.25">
      <c r="A13" s="2" t="s">
        <v>65</v>
      </c>
      <c r="B13" s="2">
        <v>2022</v>
      </c>
      <c r="C13" s="2">
        <v>2026</v>
      </c>
      <c r="D13" s="2">
        <v>2030</v>
      </c>
      <c r="E13" s="23">
        <v>45101</v>
      </c>
      <c r="F13" s="23">
        <v>50296</v>
      </c>
      <c r="G13" s="2" t="s">
        <v>214</v>
      </c>
      <c r="H13" s="11">
        <v>1.1151859160550763</v>
      </c>
      <c r="I13" s="11"/>
    </row>
    <row r="14" spans="1:9" ht="15.75" customHeight="1" x14ac:dyDescent="0.25">
      <c r="A14" s="2" t="s">
        <v>13</v>
      </c>
      <c r="B14" s="2">
        <v>2022</v>
      </c>
      <c r="C14" s="2">
        <v>2026</v>
      </c>
      <c r="D14" s="2">
        <v>2030</v>
      </c>
      <c r="E14" s="23">
        <v>3423</v>
      </c>
      <c r="F14" s="23">
        <v>3796</v>
      </c>
      <c r="G14" s="23">
        <v>3887</v>
      </c>
      <c r="H14" s="11">
        <v>1.1089687408705813</v>
      </c>
      <c r="I14" s="11">
        <v>1.135553607946246</v>
      </c>
    </row>
    <row r="15" spans="1:9" ht="15.75" customHeight="1" x14ac:dyDescent="0.25">
      <c r="A15" s="2" t="s">
        <v>51</v>
      </c>
      <c r="B15" s="2">
        <v>2022</v>
      </c>
      <c r="C15" s="2">
        <v>2026</v>
      </c>
      <c r="D15" s="2">
        <v>2030</v>
      </c>
      <c r="E15" s="23">
        <v>38500</v>
      </c>
      <c r="F15" s="23">
        <v>42103</v>
      </c>
      <c r="G15" s="23">
        <v>46284</v>
      </c>
      <c r="H15" s="11">
        <v>1.0935844155844157</v>
      </c>
      <c r="I15" s="11">
        <v>1.2021818181818182</v>
      </c>
    </row>
    <row r="16" spans="1:9" ht="15.75" customHeight="1" x14ac:dyDescent="0.25">
      <c r="A16" s="2" t="s">
        <v>28</v>
      </c>
      <c r="B16" s="2">
        <v>2021</v>
      </c>
      <c r="C16" s="2">
        <v>2026</v>
      </c>
      <c r="D16" s="2">
        <v>2030</v>
      </c>
      <c r="E16" s="23">
        <v>4333</v>
      </c>
      <c r="F16" s="23">
        <v>4663</v>
      </c>
      <c r="G16" s="23">
        <v>4793</v>
      </c>
      <c r="H16" s="11">
        <v>1.076159704592661</v>
      </c>
      <c r="I16" s="11">
        <v>1.1061620124624971</v>
      </c>
    </row>
    <row r="17" spans="1:9" ht="15.75" customHeight="1" x14ac:dyDescent="0.25">
      <c r="A17" s="2" t="s">
        <v>110</v>
      </c>
      <c r="B17" s="2">
        <v>2022</v>
      </c>
      <c r="C17" s="2">
        <v>2026</v>
      </c>
      <c r="D17" s="2">
        <v>2030</v>
      </c>
      <c r="E17" s="23">
        <v>1504</v>
      </c>
      <c r="F17" s="23">
        <v>1605</v>
      </c>
      <c r="G17" s="23">
        <v>1706</v>
      </c>
      <c r="H17" s="11">
        <v>1.0671542553191489</v>
      </c>
      <c r="I17" s="11">
        <v>1.134308510638298</v>
      </c>
    </row>
    <row r="18" spans="1:9" ht="15.75" customHeight="1" x14ac:dyDescent="0.25">
      <c r="A18" s="2" t="s">
        <v>161</v>
      </c>
      <c r="B18" s="2">
        <v>2022</v>
      </c>
      <c r="C18" s="2">
        <v>2026</v>
      </c>
      <c r="D18" s="2">
        <v>2030</v>
      </c>
      <c r="E18" s="23">
        <v>1430</v>
      </c>
      <c r="F18" s="23">
        <v>1502</v>
      </c>
      <c r="G18" s="23">
        <v>1534</v>
      </c>
      <c r="H18" s="11">
        <v>1.0503496503496503</v>
      </c>
      <c r="I18" s="11">
        <v>1.0727272727272728</v>
      </c>
    </row>
    <row r="19" spans="1:9" ht="15.75" customHeight="1" x14ac:dyDescent="0.25">
      <c r="A19" s="2" t="s">
        <v>118</v>
      </c>
      <c r="B19" s="2">
        <v>2022</v>
      </c>
      <c r="C19" s="2">
        <v>2026</v>
      </c>
      <c r="D19" s="2">
        <v>2030</v>
      </c>
      <c r="E19" s="23">
        <v>8920</v>
      </c>
      <c r="F19" s="23">
        <v>9317</v>
      </c>
      <c r="G19" s="23">
        <v>9615</v>
      </c>
      <c r="H19" s="11">
        <v>1.0445067264573991</v>
      </c>
      <c r="I19" s="11">
        <v>1.077914798206278</v>
      </c>
    </row>
    <row r="20" spans="1:9" ht="15.75" customHeight="1" x14ac:dyDescent="0.25">
      <c r="A20" s="2" t="s">
        <v>139</v>
      </c>
      <c r="B20" s="2">
        <v>2019</v>
      </c>
      <c r="C20" s="2">
        <v>2024</v>
      </c>
      <c r="D20" s="2">
        <v>2030</v>
      </c>
      <c r="E20" s="23">
        <v>9590</v>
      </c>
      <c r="F20" s="23">
        <v>9978</v>
      </c>
      <c r="G20" s="2" t="s">
        <v>214</v>
      </c>
      <c r="H20" s="11">
        <v>1.040458811261731</v>
      </c>
      <c r="I20" s="11"/>
    </row>
    <row r="21" spans="1:9" ht="15.75" customHeight="1" x14ac:dyDescent="0.25">
      <c r="A21" s="2" t="s">
        <v>135</v>
      </c>
      <c r="B21" s="2">
        <v>2021</v>
      </c>
      <c r="C21" s="2">
        <v>2026</v>
      </c>
      <c r="D21" s="2">
        <v>2030</v>
      </c>
      <c r="E21" s="23">
        <v>8399</v>
      </c>
      <c r="F21" s="23">
        <v>8710</v>
      </c>
      <c r="G21" s="23">
        <v>8959</v>
      </c>
      <c r="H21" s="11">
        <v>1.0370282176449577</v>
      </c>
      <c r="I21" s="11">
        <v>1.0666746041195381</v>
      </c>
    </row>
    <row r="22" spans="1:9" ht="15.75" customHeight="1" x14ac:dyDescent="0.25">
      <c r="A22" s="2" t="s">
        <v>18</v>
      </c>
      <c r="B22" s="2">
        <v>2022</v>
      </c>
      <c r="C22" s="2">
        <v>2026</v>
      </c>
      <c r="D22" s="2">
        <v>2030</v>
      </c>
      <c r="E22" s="23">
        <v>6970</v>
      </c>
      <c r="F22" s="23">
        <v>7217</v>
      </c>
      <c r="G22" s="23">
        <v>7465</v>
      </c>
      <c r="H22" s="11">
        <v>1.0354375896700143</v>
      </c>
      <c r="I22" s="11">
        <v>1.0710186513629842</v>
      </c>
    </row>
    <row r="23" spans="1:9" ht="15.75" customHeight="1" x14ac:dyDescent="0.25">
      <c r="A23" s="2" t="s">
        <v>96</v>
      </c>
      <c r="B23" s="2">
        <v>2022</v>
      </c>
      <c r="C23" s="2">
        <v>2026</v>
      </c>
      <c r="D23" s="2">
        <v>2030</v>
      </c>
      <c r="E23" s="23">
        <v>7289</v>
      </c>
      <c r="F23" s="23">
        <v>7542</v>
      </c>
      <c r="G23" s="23">
        <v>7612</v>
      </c>
      <c r="H23" s="11">
        <v>1.0347098367402936</v>
      </c>
      <c r="I23" s="11">
        <v>1.0443133488818768</v>
      </c>
    </row>
    <row r="24" spans="1:9" ht="15.75" customHeight="1" x14ac:dyDescent="0.25">
      <c r="A24" s="2" t="s">
        <v>131</v>
      </c>
      <c r="B24" s="2">
        <v>2022</v>
      </c>
      <c r="C24" s="2">
        <v>2026</v>
      </c>
      <c r="D24" s="2">
        <v>2030</v>
      </c>
      <c r="E24" s="23">
        <v>9424</v>
      </c>
      <c r="F24" s="23">
        <v>9667</v>
      </c>
      <c r="G24" s="23">
        <v>9910</v>
      </c>
      <c r="H24" s="11">
        <v>1.0257852292020373</v>
      </c>
      <c r="I24" s="11">
        <v>1.0515704584040746</v>
      </c>
    </row>
    <row r="25" spans="1:9" ht="15.75" customHeight="1" x14ac:dyDescent="0.25">
      <c r="A25" s="2" t="s">
        <v>80</v>
      </c>
      <c r="B25" s="2">
        <v>2020</v>
      </c>
      <c r="C25" s="2">
        <v>2026</v>
      </c>
      <c r="D25" s="2">
        <v>2030</v>
      </c>
      <c r="E25" s="23">
        <v>7768</v>
      </c>
      <c r="F25" s="23">
        <v>7898</v>
      </c>
      <c r="G25" s="23">
        <v>7968</v>
      </c>
      <c r="H25" s="11">
        <v>1.016735324407827</v>
      </c>
      <c r="I25" s="11">
        <v>1.0257466529351185</v>
      </c>
    </row>
    <row r="26" spans="1:9" ht="15.75" customHeight="1" x14ac:dyDescent="0.25">
      <c r="A26" s="2" t="s">
        <v>143</v>
      </c>
      <c r="B26" s="2">
        <v>2022</v>
      </c>
      <c r="C26" s="2">
        <v>2026</v>
      </c>
      <c r="D26" s="2">
        <v>2030</v>
      </c>
      <c r="E26" s="23">
        <v>17500</v>
      </c>
      <c r="F26" s="23">
        <v>17735</v>
      </c>
      <c r="G26" s="23">
        <v>18228</v>
      </c>
      <c r="H26" s="11">
        <v>1.0134285714285713</v>
      </c>
      <c r="I26" s="11">
        <v>1.0416000000000001</v>
      </c>
    </row>
    <row r="27" spans="1:9" ht="15.75" customHeight="1" x14ac:dyDescent="0.25">
      <c r="A27" s="2" t="s">
        <v>87</v>
      </c>
      <c r="B27" s="2">
        <v>2022</v>
      </c>
      <c r="C27" s="2">
        <v>2026</v>
      </c>
      <c r="D27" s="2">
        <v>2030</v>
      </c>
      <c r="E27" s="23">
        <v>7155</v>
      </c>
      <c r="F27" s="23">
        <v>7226</v>
      </c>
      <c r="G27" s="23">
        <v>7226</v>
      </c>
      <c r="H27" s="11">
        <v>1.0099231306778476</v>
      </c>
      <c r="I27" s="11">
        <v>1.0099231306778476</v>
      </c>
    </row>
    <row r="28" spans="1:9" ht="15.75" customHeight="1" x14ac:dyDescent="0.25">
      <c r="A28" s="2" t="s">
        <v>91</v>
      </c>
      <c r="B28" s="2">
        <v>2022</v>
      </c>
      <c r="C28" s="2">
        <v>2026</v>
      </c>
      <c r="D28" s="2">
        <v>2030</v>
      </c>
      <c r="E28" s="23">
        <v>72088</v>
      </c>
      <c r="F28" s="23">
        <v>72648</v>
      </c>
      <c r="G28" s="23">
        <v>73208</v>
      </c>
      <c r="H28" s="11">
        <v>1.0077682832094108</v>
      </c>
      <c r="I28" s="11">
        <v>1.0155365664188214</v>
      </c>
    </row>
    <row r="29" spans="1:9" ht="15.75" customHeight="1" x14ac:dyDescent="0.25">
      <c r="A29" s="2" t="s">
        <v>72</v>
      </c>
      <c r="B29" s="2">
        <v>2020</v>
      </c>
      <c r="C29" s="2">
        <v>2026</v>
      </c>
      <c r="D29" s="2">
        <v>2030</v>
      </c>
      <c r="E29" s="23">
        <v>106047</v>
      </c>
      <c r="F29" s="23">
        <v>106824</v>
      </c>
      <c r="G29" s="23">
        <v>108121</v>
      </c>
      <c r="H29" s="11">
        <v>1.007326939941724</v>
      </c>
      <c r="I29" s="11">
        <v>1.0195573660735335</v>
      </c>
    </row>
    <row r="30" spans="1:9" ht="15.75" customHeight="1" x14ac:dyDescent="0.25">
      <c r="A30" s="2" t="s">
        <v>114</v>
      </c>
      <c r="B30" s="2">
        <v>2020</v>
      </c>
      <c r="C30" s="2">
        <v>2026</v>
      </c>
      <c r="D30" s="2">
        <v>2030</v>
      </c>
      <c r="E30" s="23">
        <v>2122</v>
      </c>
      <c r="F30" s="23">
        <v>2129</v>
      </c>
      <c r="G30" s="23">
        <v>2136</v>
      </c>
      <c r="H30" s="11">
        <v>1.0032987747408106</v>
      </c>
      <c r="I30" s="11">
        <v>1.0065975494816211</v>
      </c>
    </row>
    <row r="31" spans="1:9" ht="15.75" customHeight="1" x14ac:dyDescent="0.25">
      <c r="A31" s="2" t="s">
        <v>157</v>
      </c>
      <c r="B31" s="2">
        <v>2021</v>
      </c>
      <c r="C31" s="2">
        <v>2026</v>
      </c>
      <c r="D31" s="2">
        <v>2030</v>
      </c>
      <c r="E31" s="23">
        <v>20000</v>
      </c>
      <c r="F31" s="23">
        <v>20059</v>
      </c>
      <c r="G31" s="23">
        <v>20973</v>
      </c>
      <c r="H31" s="11">
        <v>1.00295</v>
      </c>
      <c r="I31" s="11">
        <v>1.0486500000000001</v>
      </c>
    </row>
    <row r="32" spans="1:9" ht="15.75" customHeight="1" x14ac:dyDescent="0.25">
      <c r="A32" s="2" t="s">
        <v>46</v>
      </c>
      <c r="B32" s="2">
        <v>2021</v>
      </c>
      <c r="C32" s="2">
        <v>2026</v>
      </c>
      <c r="D32" s="2">
        <v>2030</v>
      </c>
      <c r="E32" s="23">
        <v>5703</v>
      </c>
      <c r="F32" s="23">
        <v>5705</v>
      </c>
      <c r="G32" s="23">
        <v>5839</v>
      </c>
      <c r="H32" s="11">
        <v>1.0003506926179204</v>
      </c>
      <c r="I32" s="11">
        <v>1.0238470980185868</v>
      </c>
    </row>
    <row r="33" spans="1:9" ht="15.75" customHeight="1" x14ac:dyDescent="0.25">
      <c r="A33" s="2" t="s">
        <v>100</v>
      </c>
      <c r="B33" s="2">
        <v>2022</v>
      </c>
      <c r="C33" s="2">
        <v>2026</v>
      </c>
      <c r="D33" s="2">
        <v>2030</v>
      </c>
      <c r="E33" s="2">
        <v>166</v>
      </c>
      <c r="F33" s="2">
        <v>166</v>
      </c>
      <c r="G33" s="2">
        <v>188</v>
      </c>
      <c r="H33" s="11">
        <v>1</v>
      </c>
      <c r="I33" s="11">
        <v>1.1325301204819278</v>
      </c>
    </row>
    <row r="34" spans="1:9" ht="15.75" customHeight="1" x14ac:dyDescent="0.25">
      <c r="A34" s="2" t="s">
        <v>105</v>
      </c>
      <c r="B34" s="2">
        <v>2022</v>
      </c>
      <c r="C34" s="2">
        <v>2026</v>
      </c>
      <c r="D34" s="2">
        <v>2030</v>
      </c>
      <c r="E34" s="23">
        <v>5660</v>
      </c>
      <c r="F34" s="23">
        <v>5660</v>
      </c>
      <c r="G34" s="23">
        <v>5660</v>
      </c>
      <c r="H34" s="11">
        <v>1</v>
      </c>
      <c r="I34" s="11">
        <v>1</v>
      </c>
    </row>
    <row r="36" spans="1:9" ht="15.75" customHeight="1" x14ac:dyDescent="0.3">
      <c r="G36" s="31" t="s">
        <v>226</v>
      </c>
      <c r="H36" s="32">
        <v>1.0695125514196271</v>
      </c>
      <c r="I36" s="32">
        <v>1.1047929438877739</v>
      </c>
    </row>
    <row r="39" spans="1:9" ht="15.75" customHeight="1" x14ac:dyDescent="0.3">
      <c r="A39" s="21" t="s">
        <v>193</v>
      </c>
    </row>
    <row r="40" spans="1:9" ht="15.75" customHeight="1" x14ac:dyDescent="0.25">
      <c r="A40" s="2" t="s">
        <v>23</v>
      </c>
      <c r="B40" s="2">
        <v>2019</v>
      </c>
      <c r="C40" s="2">
        <v>2026</v>
      </c>
      <c r="D40" s="2">
        <v>2030</v>
      </c>
      <c r="E40" s="23">
        <v>5875</v>
      </c>
      <c r="F40" s="2" t="s">
        <v>214</v>
      </c>
      <c r="G40" s="2" t="s">
        <v>214</v>
      </c>
      <c r="H40" s="11"/>
      <c r="I40" s="11"/>
    </row>
    <row r="41" spans="1:9" ht="15.75" customHeight="1" x14ac:dyDescent="0.25">
      <c r="A41" s="2" t="s">
        <v>33</v>
      </c>
      <c r="B41" s="2">
        <v>2021</v>
      </c>
      <c r="C41" s="2">
        <v>2026</v>
      </c>
      <c r="D41" s="2">
        <v>2030</v>
      </c>
      <c r="E41" s="23">
        <v>15334</v>
      </c>
      <c r="F41" s="2" t="s">
        <v>214</v>
      </c>
      <c r="G41" s="2" t="s">
        <v>214</v>
      </c>
      <c r="H41" s="11"/>
      <c r="I41" s="11"/>
    </row>
    <row r="42" spans="1:9" ht="15.75" customHeight="1" x14ac:dyDescent="0.25">
      <c r="A42" s="2" t="s">
        <v>38</v>
      </c>
      <c r="B42" s="2">
        <v>2022</v>
      </c>
      <c r="C42" s="2">
        <v>2026</v>
      </c>
      <c r="D42" s="2">
        <v>2030</v>
      </c>
      <c r="E42" s="23">
        <v>6700</v>
      </c>
      <c r="F42" s="2" t="s">
        <v>214</v>
      </c>
      <c r="G42" s="2" t="s">
        <v>214</v>
      </c>
      <c r="H42" s="11"/>
      <c r="I42" s="11"/>
    </row>
    <row r="43" spans="1:9" ht="15.75" customHeight="1" x14ac:dyDescent="0.25">
      <c r="A43" s="2" t="s">
        <v>42</v>
      </c>
      <c r="B43" s="2">
        <v>2022</v>
      </c>
      <c r="C43" s="2">
        <v>2026</v>
      </c>
      <c r="D43" s="2">
        <v>2030</v>
      </c>
      <c r="E43" s="23">
        <v>1135</v>
      </c>
      <c r="F43" s="2" t="s">
        <v>214</v>
      </c>
      <c r="G43" s="2" t="s">
        <v>214</v>
      </c>
      <c r="H43" s="11"/>
      <c r="I43" s="11"/>
    </row>
    <row r="44" spans="1:9" ht="15.75" customHeight="1" x14ac:dyDescent="0.25">
      <c r="A44" s="2" t="s">
        <v>84</v>
      </c>
      <c r="B44" s="2">
        <v>2021</v>
      </c>
      <c r="C44" s="2">
        <v>2026</v>
      </c>
      <c r="D44" s="2">
        <v>2030</v>
      </c>
      <c r="E44" s="23">
        <v>4896</v>
      </c>
      <c r="F44" s="2" t="s">
        <v>214</v>
      </c>
      <c r="G44" s="2" t="s">
        <v>214</v>
      </c>
      <c r="H44" s="11"/>
      <c r="I44" s="11"/>
    </row>
    <row r="45" spans="1:9" ht="15.75" customHeight="1" x14ac:dyDescent="0.25">
      <c r="A45" s="2" t="s">
        <v>122</v>
      </c>
      <c r="B45" s="2">
        <v>2022</v>
      </c>
      <c r="C45" s="2">
        <v>2026</v>
      </c>
      <c r="D45" s="2">
        <v>2030</v>
      </c>
      <c r="E45" s="23">
        <v>11201</v>
      </c>
      <c r="F45" s="2" t="s">
        <v>214</v>
      </c>
      <c r="G45" s="2" t="s">
        <v>214</v>
      </c>
      <c r="H45" s="11"/>
      <c r="I45" s="11"/>
    </row>
    <row r="46" spans="1:9" ht="15.75" customHeight="1" x14ac:dyDescent="0.25">
      <c r="A46" s="2" t="s">
        <v>152</v>
      </c>
      <c r="B46" s="2">
        <v>2022</v>
      </c>
      <c r="C46" s="2">
        <v>2026</v>
      </c>
      <c r="D46" s="2">
        <v>2030</v>
      </c>
      <c r="E46" s="23">
        <v>3125</v>
      </c>
      <c r="F46" s="2" t="s">
        <v>214</v>
      </c>
      <c r="G46" s="2" t="s">
        <v>214</v>
      </c>
      <c r="H46" s="11"/>
      <c r="I46" s="11"/>
    </row>
  </sheetData>
  <mergeCells count="4">
    <mergeCell ref="A5:A6"/>
    <mergeCell ref="B5:D5"/>
    <mergeCell ref="E5:G5"/>
    <mergeCell ref="H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26"/>
  <sheetViews>
    <sheetView workbookViewId="0"/>
  </sheetViews>
  <sheetFormatPr defaultColWidth="12.6328125" defaultRowHeight="15.75" customHeight="1" x14ac:dyDescent="0.25"/>
  <sheetData>
    <row r="1" spans="1:26" ht="15.75" customHeight="1" x14ac:dyDescent="0.3">
      <c r="A1" s="1" t="s">
        <v>227</v>
      </c>
    </row>
    <row r="2" spans="1:26" ht="15.75" customHeight="1" x14ac:dyDescent="0.3">
      <c r="A2" s="1" t="s">
        <v>228</v>
      </c>
    </row>
    <row r="5" spans="1:26" ht="15.75" customHeight="1" x14ac:dyDescent="0.3">
      <c r="A5" s="24" t="s">
        <v>229</v>
      </c>
      <c r="B5" s="24"/>
      <c r="C5" s="24"/>
      <c r="E5" s="24" t="s">
        <v>230</v>
      </c>
      <c r="F5" s="24"/>
      <c r="G5" s="24"/>
    </row>
    <row r="6" spans="1:26" ht="15.75" customHeight="1" x14ac:dyDescent="0.25">
      <c r="A6" s="7" t="s">
        <v>167</v>
      </c>
      <c r="B6" s="7" t="s">
        <v>231</v>
      </c>
      <c r="C6" s="7" t="s">
        <v>232</v>
      </c>
      <c r="D6" s="7"/>
      <c r="E6" s="7" t="s">
        <v>167</v>
      </c>
      <c r="F6" s="7" t="s">
        <v>231</v>
      </c>
      <c r="G6" s="7" t="s">
        <v>232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5">
      <c r="A7" s="2" t="s">
        <v>51</v>
      </c>
      <c r="B7" s="23">
        <v>10608</v>
      </c>
      <c r="C7" s="23">
        <v>7030</v>
      </c>
      <c r="E7" s="2" t="s">
        <v>51</v>
      </c>
      <c r="F7" s="10">
        <v>60.142873340000001</v>
      </c>
      <c r="G7" s="10">
        <v>39.857126659999999</v>
      </c>
    </row>
    <row r="8" spans="1:26" ht="15.75" customHeight="1" x14ac:dyDescent="0.25">
      <c r="A8" s="2" t="s">
        <v>126</v>
      </c>
      <c r="B8" s="23">
        <v>5710</v>
      </c>
      <c r="C8" s="23">
        <v>3150</v>
      </c>
      <c r="E8" s="2" t="s">
        <v>126</v>
      </c>
      <c r="F8" s="10">
        <v>64.446952600000003</v>
      </c>
      <c r="G8" s="10">
        <v>35.553047399999997</v>
      </c>
    </row>
    <row r="9" spans="1:26" ht="15.75" customHeight="1" x14ac:dyDescent="0.25">
      <c r="A9" s="2" t="s">
        <v>72</v>
      </c>
      <c r="B9" s="23">
        <v>3112</v>
      </c>
      <c r="C9" s="23">
        <v>5400</v>
      </c>
      <c r="E9" s="2" t="s">
        <v>72</v>
      </c>
      <c r="F9" s="10">
        <v>36.560150380000003</v>
      </c>
      <c r="G9" s="10">
        <v>63.439849619999997</v>
      </c>
    </row>
    <row r="10" spans="1:26" ht="15.75" customHeight="1" x14ac:dyDescent="0.25">
      <c r="A10" s="2" t="s">
        <v>65</v>
      </c>
      <c r="B10" s="23">
        <v>4737</v>
      </c>
      <c r="C10" s="23">
        <v>2467</v>
      </c>
      <c r="E10" s="2" t="s">
        <v>65</v>
      </c>
      <c r="F10" s="10">
        <v>65.755136039999996</v>
      </c>
      <c r="G10" s="10">
        <v>34.244863960000004</v>
      </c>
    </row>
    <row r="11" spans="1:26" ht="15.75" customHeight="1" x14ac:dyDescent="0.25">
      <c r="A11" s="2" t="s">
        <v>91</v>
      </c>
      <c r="B11" s="23">
        <v>3500</v>
      </c>
      <c r="C11" s="23">
        <v>2900</v>
      </c>
      <c r="E11" s="2" t="s">
        <v>91</v>
      </c>
      <c r="F11" s="10">
        <v>54.6875</v>
      </c>
      <c r="G11" s="10">
        <v>45.3125</v>
      </c>
    </row>
    <row r="12" spans="1:26" ht="15.75" customHeight="1" x14ac:dyDescent="0.25">
      <c r="A12" s="2" t="s">
        <v>143</v>
      </c>
      <c r="B12" s="23">
        <v>1223.5</v>
      </c>
      <c r="C12" s="23">
        <v>2038.9</v>
      </c>
      <c r="E12" s="2" t="s">
        <v>143</v>
      </c>
      <c r="F12" s="10">
        <v>37.503065229999997</v>
      </c>
      <c r="G12" s="10">
        <v>62.496934770000003</v>
      </c>
    </row>
    <row r="13" spans="1:26" ht="15.75" customHeight="1" x14ac:dyDescent="0.25">
      <c r="A13" s="2" t="s">
        <v>96</v>
      </c>
      <c r="B13" s="23">
        <v>499</v>
      </c>
      <c r="C13" s="23">
        <v>1699.8</v>
      </c>
      <c r="E13" s="2" t="s">
        <v>96</v>
      </c>
      <c r="F13" s="10">
        <v>22.694196829999999</v>
      </c>
      <c r="G13" s="10">
        <v>77.305803170000004</v>
      </c>
    </row>
    <row r="14" spans="1:26" ht="15.75" customHeight="1" x14ac:dyDescent="0.25">
      <c r="A14" s="2" t="s">
        <v>80</v>
      </c>
      <c r="B14" s="23">
        <v>670.37</v>
      </c>
      <c r="C14" s="23">
        <v>1386.46</v>
      </c>
      <c r="E14" s="2" t="s">
        <v>80</v>
      </c>
      <c r="F14" s="10">
        <v>32.592387309999999</v>
      </c>
      <c r="G14" s="10">
        <v>67.407612689999993</v>
      </c>
    </row>
    <row r="15" spans="1:26" ht="15.75" customHeight="1" x14ac:dyDescent="0.25">
      <c r="A15" s="2" t="s">
        <v>87</v>
      </c>
      <c r="B15" s="23">
        <v>165.5</v>
      </c>
      <c r="C15" s="23">
        <v>1553.81</v>
      </c>
      <c r="E15" s="2" t="s">
        <v>87</v>
      </c>
      <c r="F15" s="10">
        <v>9.6259545979999999</v>
      </c>
      <c r="G15" s="10">
        <v>90.3740454</v>
      </c>
    </row>
    <row r="16" spans="1:26" ht="15.75" customHeight="1" x14ac:dyDescent="0.25">
      <c r="A16" s="2" t="s">
        <v>157</v>
      </c>
      <c r="B16" s="23">
        <v>1178.7</v>
      </c>
      <c r="C16" s="23">
        <v>156.4</v>
      </c>
      <c r="E16" s="2" t="s">
        <v>157</v>
      </c>
      <c r="F16" s="10">
        <v>88.285521680000002</v>
      </c>
      <c r="G16" s="10">
        <v>11.71447832</v>
      </c>
    </row>
    <row r="17" spans="1:7" ht="15.75" customHeight="1" x14ac:dyDescent="0.25">
      <c r="A17" s="2" t="s">
        <v>18</v>
      </c>
      <c r="B17" s="23">
        <v>620</v>
      </c>
      <c r="C17" s="23">
        <v>680</v>
      </c>
      <c r="E17" s="2" t="s">
        <v>18</v>
      </c>
      <c r="F17" s="10">
        <v>47.69230769</v>
      </c>
      <c r="G17" s="10">
        <v>52.30769231</v>
      </c>
    </row>
    <row r="18" spans="1:7" ht="15.75" customHeight="1" x14ac:dyDescent="0.25">
      <c r="A18" s="2" t="s">
        <v>61</v>
      </c>
      <c r="B18" s="23">
        <v>805</v>
      </c>
      <c r="C18" s="23">
        <v>419</v>
      </c>
      <c r="E18" s="2" t="s">
        <v>61</v>
      </c>
      <c r="F18" s="10">
        <v>65.767973859999998</v>
      </c>
      <c r="G18" s="10">
        <v>34.232026140000002</v>
      </c>
    </row>
    <row r="19" spans="1:7" ht="15.75" customHeight="1" x14ac:dyDescent="0.25">
      <c r="A19" s="2" t="s">
        <v>46</v>
      </c>
      <c r="B19" s="23">
        <v>184.9</v>
      </c>
      <c r="C19" s="23">
        <v>716.7</v>
      </c>
      <c r="E19" s="2" t="s">
        <v>46</v>
      </c>
      <c r="F19" s="10">
        <v>20.5079858</v>
      </c>
      <c r="G19" s="10">
        <v>79.4920142</v>
      </c>
    </row>
    <row r="20" spans="1:7" ht="15.75" customHeight="1" x14ac:dyDescent="0.25">
      <c r="A20" s="2" t="s">
        <v>28</v>
      </c>
      <c r="B20" s="23">
        <v>460</v>
      </c>
      <c r="C20" s="23">
        <v>398</v>
      </c>
      <c r="E20" s="2" t="s">
        <v>28</v>
      </c>
      <c r="F20" s="10">
        <v>53.613053610000001</v>
      </c>
      <c r="G20" s="10">
        <v>46.386946389999999</v>
      </c>
    </row>
    <row r="21" spans="1:7" ht="15.75" customHeight="1" x14ac:dyDescent="0.25">
      <c r="A21" s="2" t="s">
        <v>13</v>
      </c>
      <c r="B21" s="23">
        <v>503</v>
      </c>
      <c r="C21" s="23">
        <v>155</v>
      </c>
      <c r="E21" s="2" t="s">
        <v>13</v>
      </c>
      <c r="F21" s="10">
        <v>76.443769000000003</v>
      </c>
      <c r="G21" s="10">
        <v>23.556231</v>
      </c>
    </row>
    <row r="22" spans="1:7" ht="15.75" customHeight="1" x14ac:dyDescent="0.25">
      <c r="A22" s="2" t="s">
        <v>139</v>
      </c>
      <c r="B22" s="23">
        <v>323</v>
      </c>
      <c r="C22" s="23">
        <v>280.39999999999998</v>
      </c>
      <c r="E22" s="2" t="s">
        <v>139</v>
      </c>
      <c r="F22" s="10">
        <v>53.529996689999997</v>
      </c>
      <c r="G22" s="10">
        <v>46.470003310000003</v>
      </c>
    </row>
    <row r="23" spans="1:7" ht="15.75" customHeight="1" x14ac:dyDescent="0.25">
      <c r="A23" s="2" t="s">
        <v>114</v>
      </c>
      <c r="B23" s="23">
        <v>18.100000000000001</v>
      </c>
      <c r="C23" s="23">
        <v>310</v>
      </c>
      <c r="E23" s="2" t="s">
        <v>114</v>
      </c>
      <c r="F23" s="10">
        <v>5.5166107889999996</v>
      </c>
      <c r="G23" s="10">
        <v>94.483389209999999</v>
      </c>
    </row>
    <row r="24" spans="1:7" ht="15.75" customHeight="1" x14ac:dyDescent="0.25">
      <c r="A24" s="2" t="s">
        <v>105</v>
      </c>
      <c r="B24" s="23">
        <v>0</v>
      </c>
      <c r="C24" s="23">
        <v>327</v>
      </c>
      <c r="E24" s="2" t="s">
        <v>105</v>
      </c>
      <c r="F24" s="10">
        <v>0</v>
      </c>
      <c r="G24" s="10">
        <v>100</v>
      </c>
    </row>
    <row r="25" spans="1:7" ht="15.75" customHeight="1" x14ac:dyDescent="0.25">
      <c r="A25" s="2" t="s">
        <v>161</v>
      </c>
      <c r="B25" s="23">
        <v>231.9</v>
      </c>
      <c r="C25" s="23">
        <v>41.57</v>
      </c>
      <c r="E25" s="2" t="s">
        <v>161</v>
      </c>
      <c r="F25" s="10">
        <v>84.799063880000006</v>
      </c>
      <c r="G25" s="10">
        <v>15.20093612</v>
      </c>
    </row>
    <row r="26" spans="1:7" ht="15.75" customHeight="1" x14ac:dyDescent="0.25">
      <c r="A26" s="2" t="s">
        <v>100</v>
      </c>
      <c r="B26" s="23">
        <v>104</v>
      </c>
      <c r="C26" s="23">
        <v>40</v>
      </c>
      <c r="E26" s="2" t="s">
        <v>100</v>
      </c>
      <c r="F26" s="10">
        <v>72.222222220000006</v>
      </c>
      <c r="G26" s="10">
        <v>27.777777780000001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38"/>
  <sheetViews>
    <sheetView workbookViewId="0"/>
  </sheetViews>
  <sheetFormatPr defaultColWidth="12.6328125" defaultRowHeight="15.75" customHeight="1" x14ac:dyDescent="0.25"/>
  <sheetData>
    <row r="1" spans="1:26" ht="15.75" customHeight="1" x14ac:dyDescent="0.3">
      <c r="A1" s="1" t="s">
        <v>233</v>
      </c>
    </row>
    <row r="2" spans="1:26" ht="15.75" customHeight="1" x14ac:dyDescent="0.3">
      <c r="A2" s="1" t="s">
        <v>234</v>
      </c>
    </row>
    <row r="5" spans="1:26" ht="15.75" customHeight="1" x14ac:dyDescent="0.3">
      <c r="A5" s="24" t="s">
        <v>235</v>
      </c>
      <c r="B5" s="24"/>
      <c r="C5" s="24"/>
      <c r="D5" s="24"/>
      <c r="E5" s="24"/>
      <c r="F5" s="24"/>
      <c r="G5" s="24"/>
    </row>
    <row r="6" spans="1:26" ht="15.75" customHeight="1" x14ac:dyDescent="0.25">
      <c r="A6" s="33" t="s">
        <v>167</v>
      </c>
      <c r="B6" s="33" t="s">
        <v>236</v>
      </c>
      <c r="C6" s="33" t="s">
        <v>237</v>
      </c>
      <c r="D6" s="33" t="s">
        <v>238</v>
      </c>
      <c r="E6" s="33" t="s">
        <v>239</v>
      </c>
      <c r="F6" s="33" t="s">
        <v>240</v>
      </c>
      <c r="G6" s="33" t="s">
        <v>241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 x14ac:dyDescent="0.25">
      <c r="A7" s="2" t="s">
        <v>18</v>
      </c>
      <c r="B7" s="2">
        <v>2024</v>
      </c>
      <c r="C7" s="2">
        <v>2033</v>
      </c>
      <c r="D7" s="2">
        <v>10</v>
      </c>
      <c r="E7" s="23">
        <v>9000</v>
      </c>
      <c r="F7" s="11">
        <v>900</v>
      </c>
      <c r="G7" s="11">
        <v>0.9</v>
      </c>
    </row>
    <row r="8" spans="1:26" ht="15.75" customHeight="1" x14ac:dyDescent="0.25">
      <c r="A8" s="2" t="s">
        <v>23</v>
      </c>
      <c r="B8" s="2">
        <v>2021</v>
      </c>
      <c r="C8" s="2">
        <v>2030</v>
      </c>
      <c r="D8" s="2">
        <v>10</v>
      </c>
      <c r="E8" s="23">
        <v>353</v>
      </c>
      <c r="F8" s="11">
        <v>35.299999999999997</v>
      </c>
      <c r="G8" s="11">
        <v>3.5299999999999998E-2</v>
      </c>
    </row>
    <row r="9" spans="1:26" ht="15.75" customHeight="1" x14ac:dyDescent="0.25">
      <c r="A9" s="2" t="s">
        <v>33</v>
      </c>
      <c r="B9" s="2">
        <v>2023</v>
      </c>
      <c r="C9" s="2">
        <v>2032</v>
      </c>
      <c r="D9" s="2">
        <v>10</v>
      </c>
      <c r="E9" s="23">
        <v>1000</v>
      </c>
      <c r="F9" s="11">
        <f>E9/D9</f>
        <v>100</v>
      </c>
      <c r="G9" s="11">
        <f>F9/1000</f>
        <v>0.1</v>
      </c>
    </row>
    <row r="10" spans="1:26" ht="15.75" customHeight="1" x14ac:dyDescent="0.25">
      <c r="A10" s="2" t="s">
        <v>42</v>
      </c>
      <c r="B10" s="2">
        <v>2023</v>
      </c>
      <c r="C10" s="2">
        <v>2025</v>
      </c>
      <c r="D10" s="2">
        <v>3</v>
      </c>
      <c r="E10" s="23">
        <v>147</v>
      </c>
      <c r="F10" s="11">
        <v>49</v>
      </c>
      <c r="G10" s="11">
        <v>4.9000000000000002E-2</v>
      </c>
    </row>
    <row r="11" spans="1:26" ht="15.75" customHeight="1" x14ac:dyDescent="0.25">
      <c r="A11" s="2" t="s">
        <v>46</v>
      </c>
      <c r="B11" s="2">
        <v>2023</v>
      </c>
      <c r="C11" s="2">
        <v>2032</v>
      </c>
      <c r="D11" s="2">
        <v>10</v>
      </c>
      <c r="E11" s="23">
        <v>3271</v>
      </c>
      <c r="F11" s="11">
        <v>327.10000000000002</v>
      </c>
      <c r="G11" s="11">
        <v>0.3271</v>
      </c>
    </row>
    <row r="12" spans="1:26" ht="15.75" customHeight="1" x14ac:dyDescent="0.25">
      <c r="A12" s="2" t="s">
        <v>51</v>
      </c>
      <c r="B12" s="2">
        <v>2023</v>
      </c>
      <c r="C12" s="2">
        <v>2045</v>
      </c>
      <c r="D12" s="2">
        <v>23</v>
      </c>
      <c r="E12" s="23">
        <v>311500</v>
      </c>
      <c r="F12" s="11">
        <v>13543.478260869566</v>
      </c>
      <c r="G12" s="11">
        <v>13.543478260869566</v>
      </c>
    </row>
    <row r="13" spans="1:26" ht="15.75" customHeight="1" x14ac:dyDescent="0.25">
      <c r="A13" s="2" t="s">
        <v>56</v>
      </c>
      <c r="B13" s="2">
        <v>2023</v>
      </c>
      <c r="C13" s="2">
        <v>2026</v>
      </c>
      <c r="D13" s="2">
        <v>4</v>
      </c>
      <c r="E13" s="23">
        <v>5494.65</v>
      </c>
      <c r="F13" s="11">
        <v>1373.6624999999999</v>
      </c>
      <c r="G13" s="11">
        <v>1.3736625</v>
      </c>
    </row>
    <row r="14" spans="1:26" ht="15.75" customHeight="1" x14ac:dyDescent="0.25">
      <c r="A14" s="2" t="s">
        <v>61</v>
      </c>
      <c r="B14" s="2">
        <v>2020</v>
      </c>
      <c r="C14" s="2">
        <v>2025</v>
      </c>
      <c r="D14" s="2">
        <v>6</v>
      </c>
      <c r="E14" s="23">
        <v>298</v>
      </c>
      <c r="F14" s="11">
        <v>49.666666666666664</v>
      </c>
      <c r="G14" s="11">
        <v>4.9666666666666665E-2</v>
      </c>
    </row>
    <row r="15" spans="1:26" ht="15.75" customHeight="1" x14ac:dyDescent="0.25">
      <c r="A15" s="2" t="s">
        <v>65</v>
      </c>
      <c r="B15" s="2">
        <v>2021</v>
      </c>
      <c r="C15" s="2">
        <v>2026</v>
      </c>
      <c r="D15" s="2">
        <v>6</v>
      </c>
      <c r="E15" s="23">
        <v>6964</v>
      </c>
      <c r="F15" s="11">
        <v>1160.6666666666667</v>
      </c>
      <c r="G15" s="11">
        <v>1.1606666666666667</v>
      </c>
    </row>
    <row r="16" spans="1:26" ht="15.75" customHeight="1" x14ac:dyDescent="0.25">
      <c r="A16" s="2" t="s">
        <v>69</v>
      </c>
      <c r="B16" s="2">
        <v>2024</v>
      </c>
      <c r="C16" s="2">
        <v>2033</v>
      </c>
      <c r="D16" s="2">
        <v>10</v>
      </c>
      <c r="E16" s="23">
        <v>4184</v>
      </c>
      <c r="F16" s="11">
        <v>418.4</v>
      </c>
      <c r="G16" s="11">
        <v>0.41839999999999999</v>
      </c>
    </row>
    <row r="17" spans="1:7" ht="15.75" customHeight="1" x14ac:dyDescent="0.25">
      <c r="A17" s="2" t="s">
        <v>72</v>
      </c>
      <c r="B17" s="2">
        <v>2021</v>
      </c>
      <c r="C17" s="2">
        <v>2035</v>
      </c>
      <c r="D17" s="2">
        <v>15</v>
      </c>
      <c r="E17" s="23">
        <v>10400</v>
      </c>
      <c r="F17" s="11">
        <v>996.66666666666663</v>
      </c>
      <c r="G17" s="11">
        <v>0.99666666666666659</v>
      </c>
    </row>
    <row r="18" spans="1:7" ht="15.75" customHeight="1" x14ac:dyDescent="0.25">
      <c r="A18" s="2" t="s">
        <v>72</v>
      </c>
      <c r="B18" s="2">
        <v>2036</v>
      </c>
      <c r="C18" s="2">
        <v>2050</v>
      </c>
      <c r="D18" s="2">
        <v>15</v>
      </c>
      <c r="E18" s="23">
        <v>19500</v>
      </c>
      <c r="F18" s="11"/>
      <c r="G18" s="11"/>
    </row>
    <row r="19" spans="1:7" ht="15.75" customHeight="1" x14ac:dyDescent="0.25">
      <c r="A19" s="2" t="s">
        <v>75</v>
      </c>
      <c r="B19" s="2">
        <v>2024</v>
      </c>
      <c r="C19" s="2">
        <v>2033</v>
      </c>
      <c r="D19" s="2">
        <v>10</v>
      </c>
      <c r="E19" s="23">
        <v>4100</v>
      </c>
      <c r="F19" s="11">
        <f>E19/D19</f>
        <v>410</v>
      </c>
      <c r="G19" s="11">
        <f>F19/1000</f>
        <v>0.41</v>
      </c>
    </row>
    <row r="20" spans="1:7" ht="15.75" customHeight="1" x14ac:dyDescent="0.25">
      <c r="A20" s="2" t="s">
        <v>80</v>
      </c>
      <c r="B20" s="2">
        <v>2021</v>
      </c>
      <c r="C20" s="2">
        <v>2031</v>
      </c>
      <c r="D20" s="2">
        <v>11</v>
      </c>
      <c r="E20" s="23">
        <v>9400</v>
      </c>
      <c r="F20" s="11">
        <v>854.5454545454545</v>
      </c>
      <c r="G20" s="11">
        <v>0.8545454545454545</v>
      </c>
    </row>
    <row r="21" spans="1:7" ht="15.75" customHeight="1" x14ac:dyDescent="0.25">
      <c r="A21" s="2" t="s">
        <v>87</v>
      </c>
      <c r="B21" s="2">
        <v>2021</v>
      </c>
      <c r="C21" s="2">
        <v>2025</v>
      </c>
      <c r="D21" s="2">
        <v>5</v>
      </c>
      <c r="E21" s="23">
        <v>1200</v>
      </c>
      <c r="F21" s="11">
        <v>240</v>
      </c>
      <c r="G21" s="11">
        <v>0.24</v>
      </c>
    </row>
    <row r="22" spans="1:7" ht="15.75" customHeight="1" x14ac:dyDescent="0.25">
      <c r="A22" s="2" t="s">
        <v>91</v>
      </c>
      <c r="B22" s="2">
        <v>2023</v>
      </c>
      <c r="C22" s="2">
        <v>2032</v>
      </c>
      <c r="D22" s="2">
        <v>10</v>
      </c>
      <c r="E22" s="23">
        <v>21000</v>
      </c>
      <c r="F22" s="11">
        <v>2100</v>
      </c>
      <c r="G22" s="11">
        <v>2.1</v>
      </c>
    </row>
    <row r="23" spans="1:7" ht="15.75" customHeight="1" x14ac:dyDescent="0.25">
      <c r="A23" s="2" t="s">
        <v>96</v>
      </c>
      <c r="B23" s="2">
        <v>2022</v>
      </c>
      <c r="C23" s="2">
        <v>2031</v>
      </c>
      <c r="D23" s="2">
        <v>10</v>
      </c>
      <c r="E23" s="23">
        <v>2000</v>
      </c>
      <c r="F23" s="11">
        <v>200</v>
      </c>
      <c r="G23" s="11">
        <v>0.2</v>
      </c>
    </row>
    <row r="24" spans="1:7" ht="15.75" customHeight="1" x14ac:dyDescent="0.25">
      <c r="A24" s="2" t="s">
        <v>100</v>
      </c>
      <c r="B24" s="2">
        <v>2024</v>
      </c>
      <c r="C24" s="2">
        <v>2033</v>
      </c>
      <c r="D24" s="2">
        <v>10</v>
      </c>
      <c r="E24" s="23">
        <v>362</v>
      </c>
      <c r="F24" s="11">
        <v>36.200000000000003</v>
      </c>
      <c r="G24" s="11">
        <v>3.6200000000000003E-2</v>
      </c>
    </row>
    <row r="25" spans="1:7" ht="15.75" customHeight="1" x14ac:dyDescent="0.25">
      <c r="A25" s="2" t="s">
        <v>105</v>
      </c>
      <c r="B25" s="2">
        <v>2024</v>
      </c>
      <c r="C25" s="2">
        <v>2033</v>
      </c>
      <c r="D25" s="2">
        <v>10</v>
      </c>
      <c r="E25" s="23">
        <v>510</v>
      </c>
      <c r="F25" s="11">
        <v>51</v>
      </c>
      <c r="G25" s="11">
        <v>5.0999999999999997E-2</v>
      </c>
    </row>
    <row r="26" spans="1:7" ht="15.75" customHeight="1" x14ac:dyDescent="0.25">
      <c r="A26" s="2" t="s">
        <v>110</v>
      </c>
      <c r="B26" s="2">
        <v>2023</v>
      </c>
      <c r="C26" s="2">
        <v>2032</v>
      </c>
      <c r="D26" s="2">
        <v>10</v>
      </c>
      <c r="E26" s="23">
        <v>106</v>
      </c>
      <c r="F26" s="11">
        <v>10.6</v>
      </c>
      <c r="G26" s="11">
        <v>1.06E-2</v>
      </c>
    </row>
    <row r="27" spans="1:7" ht="15.75" customHeight="1" x14ac:dyDescent="0.25">
      <c r="A27" s="2" t="s">
        <v>114</v>
      </c>
      <c r="B27" s="2">
        <v>2023</v>
      </c>
      <c r="C27" s="2">
        <v>2032</v>
      </c>
      <c r="D27" s="2">
        <v>10</v>
      </c>
      <c r="E27" s="23">
        <v>47.5</v>
      </c>
      <c r="F27" s="11">
        <v>4.75</v>
      </c>
      <c r="G27" s="11">
        <v>4.7499999999999999E-3</v>
      </c>
    </row>
    <row r="28" spans="1:7" ht="15.75" customHeight="1" x14ac:dyDescent="0.25">
      <c r="A28" s="2" t="s">
        <v>118</v>
      </c>
      <c r="B28" s="2">
        <v>2024</v>
      </c>
      <c r="C28" s="2">
        <v>2033</v>
      </c>
      <c r="D28" s="2">
        <v>10</v>
      </c>
      <c r="E28" s="23">
        <v>30988</v>
      </c>
      <c r="F28" s="11">
        <v>3098.8</v>
      </c>
      <c r="G28" s="11">
        <v>3.0988000000000002</v>
      </c>
    </row>
    <row r="29" spans="1:7" ht="15.75" customHeight="1" x14ac:dyDescent="0.25">
      <c r="A29" s="2" t="s">
        <v>122</v>
      </c>
      <c r="B29" s="2">
        <v>2023</v>
      </c>
      <c r="C29" s="2">
        <v>2032</v>
      </c>
      <c r="D29" s="2">
        <v>10</v>
      </c>
      <c r="E29" s="23">
        <v>4479.41</v>
      </c>
      <c r="F29" s="11">
        <v>447.94099999999997</v>
      </c>
      <c r="G29" s="11">
        <v>0.44794099999999998</v>
      </c>
    </row>
    <row r="30" spans="1:7" ht="15.75" customHeight="1" x14ac:dyDescent="0.25">
      <c r="A30" s="2" t="s">
        <v>126</v>
      </c>
      <c r="B30" s="2">
        <v>2023</v>
      </c>
      <c r="C30" s="2">
        <v>2032</v>
      </c>
      <c r="D30" s="2">
        <v>10</v>
      </c>
      <c r="E30" s="23">
        <v>6115.56</v>
      </c>
      <c r="F30" s="11">
        <v>611.55600000000004</v>
      </c>
      <c r="G30" s="11">
        <v>0.61155599999999999</v>
      </c>
    </row>
    <row r="31" spans="1:7" ht="15.75" customHeight="1" x14ac:dyDescent="0.25">
      <c r="A31" s="2" t="s">
        <v>131</v>
      </c>
      <c r="B31" s="2">
        <v>2022</v>
      </c>
      <c r="C31" s="2">
        <v>2031</v>
      </c>
      <c r="D31" s="2">
        <v>10</v>
      </c>
      <c r="E31" s="23">
        <v>460.1</v>
      </c>
      <c r="F31" s="11">
        <v>46.010000000000005</v>
      </c>
      <c r="G31" s="11">
        <v>4.6010000000000002E-2</v>
      </c>
    </row>
    <row r="32" spans="1:7" ht="15.75" customHeight="1" x14ac:dyDescent="0.25">
      <c r="A32" s="2" t="s">
        <v>135</v>
      </c>
      <c r="B32" s="2">
        <v>2022</v>
      </c>
      <c r="C32" s="2">
        <v>2031</v>
      </c>
      <c r="D32" s="2">
        <v>10</v>
      </c>
      <c r="E32" s="23">
        <v>1.4259999999999999</v>
      </c>
      <c r="F32" s="11">
        <v>0.1426</v>
      </c>
      <c r="G32" s="11">
        <v>1.426E-4</v>
      </c>
    </row>
    <row r="33" spans="1:7" ht="15.75" customHeight="1" x14ac:dyDescent="0.25">
      <c r="A33" s="2" t="s">
        <v>139</v>
      </c>
      <c r="B33" s="2">
        <v>2022</v>
      </c>
      <c r="C33" s="2">
        <v>2024</v>
      </c>
      <c r="D33" s="2">
        <v>3</v>
      </c>
      <c r="E33" s="23">
        <v>266</v>
      </c>
      <c r="F33" s="11">
        <f>E33/D33</f>
        <v>88.666666666666671</v>
      </c>
      <c r="G33" s="11">
        <f>F33/1000</f>
        <v>8.8666666666666671E-2</v>
      </c>
    </row>
    <row r="34" spans="1:7" ht="15.75" customHeight="1" x14ac:dyDescent="0.25">
      <c r="A34" s="2" t="s">
        <v>143</v>
      </c>
      <c r="B34" s="2">
        <v>2023</v>
      </c>
      <c r="C34" s="2">
        <v>2026</v>
      </c>
      <c r="D34" s="2">
        <v>4</v>
      </c>
      <c r="E34" s="23">
        <v>2882.74</v>
      </c>
      <c r="F34" s="11">
        <v>720.68499999999995</v>
      </c>
      <c r="G34" s="11">
        <v>0.72068499999999991</v>
      </c>
    </row>
    <row r="35" spans="1:7" ht="15.75" customHeight="1" x14ac:dyDescent="0.25">
      <c r="A35" s="2" t="s">
        <v>148</v>
      </c>
      <c r="B35" s="2">
        <v>2023</v>
      </c>
      <c r="C35" s="2">
        <v>2032</v>
      </c>
      <c r="D35" s="2">
        <v>10</v>
      </c>
      <c r="E35" s="23">
        <v>826</v>
      </c>
      <c r="F35" s="11">
        <v>82.6</v>
      </c>
      <c r="G35" s="11">
        <v>8.2599999999999993E-2</v>
      </c>
    </row>
    <row r="36" spans="1:7" ht="15.75" customHeight="1" x14ac:dyDescent="0.25">
      <c r="A36" s="2" t="s">
        <v>152</v>
      </c>
      <c r="B36" s="2">
        <v>2024</v>
      </c>
      <c r="C36" s="2">
        <v>2033</v>
      </c>
      <c r="D36" s="2">
        <v>10</v>
      </c>
      <c r="E36" s="23">
        <v>671.1</v>
      </c>
      <c r="F36" s="11">
        <v>67.11</v>
      </c>
      <c r="G36" s="11">
        <v>6.7110000000000003E-2</v>
      </c>
    </row>
    <row r="37" spans="1:7" ht="15.75" customHeight="1" x14ac:dyDescent="0.25">
      <c r="A37" s="2" t="s">
        <v>157</v>
      </c>
      <c r="B37" s="2">
        <v>2022</v>
      </c>
      <c r="C37" s="2">
        <v>2026</v>
      </c>
      <c r="D37" s="2">
        <v>5</v>
      </c>
      <c r="E37" s="23">
        <v>9183.9500000000007</v>
      </c>
      <c r="F37" s="11">
        <v>1836.7900000000002</v>
      </c>
      <c r="G37" s="11">
        <v>1.8367900000000001</v>
      </c>
    </row>
    <row r="38" spans="1:7" ht="15.75" customHeight="1" x14ac:dyDescent="0.25">
      <c r="A38" s="2" t="s">
        <v>161</v>
      </c>
      <c r="B38" s="2">
        <v>2023</v>
      </c>
      <c r="C38" s="2">
        <v>2032</v>
      </c>
      <c r="D38" s="2">
        <v>10</v>
      </c>
      <c r="E38" s="23">
        <v>220</v>
      </c>
      <c r="F38" s="11">
        <v>22</v>
      </c>
      <c r="G38" s="11">
        <v>2.1999999999999999E-2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36"/>
  <sheetViews>
    <sheetView workbookViewId="0">
      <selection activeCell="D9" sqref="D9"/>
    </sheetView>
  </sheetViews>
  <sheetFormatPr defaultColWidth="12.6328125" defaultRowHeight="15.75" customHeight="1" x14ac:dyDescent="0.25"/>
  <cols>
    <col min="3" max="3" width="23.36328125" customWidth="1"/>
    <col min="4" max="4" width="18" customWidth="1"/>
    <col min="7" max="7" width="28" customWidth="1"/>
    <col min="8" max="8" width="78.90625" customWidth="1"/>
  </cols>
  <sheetData>
    <row r="1" spans="1:27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5">
      <c r="A2" s="3" t="s">
        <v>12</v>
      </c>
      <c r="B2" s="3" t="s">
        <v>13</v>
      </c>
      <c r="C2" s="3" t="s">
        <v>14</v>
      </c>
      <c r="D2" s="3">
        <v>2015</v>
      </c>
      <c r="E2" s="3">
        <v>2015</v>
      </c>
      <c r="F2" s="3">
        <v>2025</v>
      </c>
      <c r="G2" s="2" t="s">
        <v>15</v>
      </c>
      <c r="H2" s="37" t="s">
        <v>16</v>
      </c>
    </row>
    <row r="3" spans="1:27" ht="15.75" customHeight="1" x14ac:dyDescent="0.25">
      <c r="A3" s="3" t="s">
        <v>17</v>
      </c>
      <c r="B3" s="3" t="s">
        <v>18</v>
      </c>
      <c r="C3" s="3" t="s">
        <v>19</v>
      </c>
      <c r="D3" s="3">
        <v>2023</v>
      </c>
      <c r="E3" s="3">
        <v>2024</v>
      </c>
      <c r="F3" s="3">
        <v>2033</v>
      </c>
      <c r="G3" s="2" t="s">
        <v>20</v>
      </c>
      <c r="H3" s="37" t="s">
        <v>21</v>
      </c>
    </row>
    <row r="4" spans="1:27" ht="15.75" customHeight="1" x14ac:dyDescent="0.25">
      <c r="A4" s="3" t="s">
        <v>22</v>
      </c>
      <c r="B4" s="3" t="s">
        <v>23</v>
      </c>
      <c r="C4" s="3" t="s">
        <v>24</v>
      </c>
      <c r="D4" s="3">
        <v>2021</v>
      </c>
      <c r="E4" s="3">
        <v>2021</v>
      </c>
      <c r="F4" s="3">
        <v>2030</v>
      </c>
      <c r="G4" s="2" t="s">
        <v>25</v>
      </c>
      <c r="H4" s="37" t="s">
        <v>26</v>
      </c>
    </row>
    <row r="5" spans="1:27" ht="15.75" customHeight="1" x14ac:dyDescent="0.25">
      <c r="A5" s="3" t="s">
        <v>27</v>
      </c>
      <c r="B5" s="3" t="s">
        <v>28</v>
      </c>
      <c r="C5" s="3" t="s">
        <v>29</v>
      </c>
      <c r="D5" s="3">
        <v>2023</v>
      </c>
      <c r="E5" s="3">
        <v>2024</v>
      </c>
      <c r="F5" s="3">
        <v>2034</v>
      </c>
      <c r="G5" s="2" t="s">
        <v>30</v>
      </c>
      <c r="H5" s="37" t="s">
        <v>31</v>
      </c>
    </row>
    <row r="6" spans="1:27" ht="15.75" customHeight="1" x14ac:dyDescent="0.25">
      <c r="A6" s="3" t="s">
        <v>32</v>
      </c>
      <c r="B6" s="3" t="s">
        <v>33</v>
      </c>
      <c r="C6" s="3" t="s">
        <v>34</v>
      </c>
      <c r="D6" s="3">
        <v>2023</v>
      </c>
      <c r="E6" s="3">
        <v>2023</v>
      </c>
      <c r="F6" s="3">
        <v>2032</v>
      </c>
      <c r="G6" s="2" t="s">
        <v>35</v>
      </c>
      <c r="H6" s="37" t="s">
        <v>36</v>
      </c>
    </row>
    <row r="7" spans="1:27" ht="15.75" customHeight="1" x14ac:dyDescent="0.25">
      <c r="A7" s="3" t="s">
        <v>37</v>
      </c>
      <c r="B7" s="3" t="s">
        <v>38</v>
      </c>
      <c r="C7" s="3" t="s">
        <v>39</v>
      </c>
      <c r="D7" s="3"/>
      <c r="E7" s="3"/>
      <c r="F7" s="3"/>
      <c r="G7" s="2" t="s">
        <v>40</v>
      </c>
      <c r="H7" s="37" t="s">
        <v>242</v>
      </c>
    </row>
    <row r="8" spans="1:27" ht="15.75" customHeight="1" x14ac:dyDescent="0.25">
      <c r="A8" s="3" t="s">
        <v>41</v>
      </c>
      <c r="B8" s="3" t="s">
        <v>42</v>
      </c>
      <c r="C8" s="3" t="s">
        <v>43</v>
      </c>
      <c r="D8" s="3">
        <v>2023</v>
      </c>
      <c r="E8" s="3">
        <v>2023</v>
      </c>
      <c r="F8" s="3">
        <v>2032</v>
      </c>
      <c r="G8" s="2" t="s">
        <v>15</v>
      </c>
      <c r="H8" s="37" t="s">
        <v>44</v>
      </c>
    </row>
    <row r="9" spans="1:27" ht="15.75" customHeight="1" x14ac:dyDescent="0.25">
      <c r="A9" s="3" t="s">
        <v>45</v>
      </c>
      <c r="B9" s="3" t="s">
        <v>46</v>
      </c>
      <c r="C9" s="3" t="s">
        <v>47</v>
      </c>
      <c r="D9" s="3">
        <v>2022</v>
      </c>
      <c r="E9" s="3">
        <v>2023</v>
      </c>
      <c r="F9" s="3">
        <v>2032</v>
      </c>
      <c r="G9" s="2" t="s">
        <v>48</v>
      </c>
      <c r="H9" s="37" t="s">
        <v>49</v>
      </c>
    </row>
    <row r="10" spans="1:27" ht="15.75" customHeight="1" x14ac:dyDescent="0.25">
      <c r="A10" s="3" t="s">
        <v>50</v>
      </c>
      <c r="B10" s="3" t="s">
        <v>51</v>
      </c>
      <c r="C10" s="3" t="s">
        <v>52</v>
      </c>
      <c r="D10" s="3">
        <v>2023</v>
      </c>
      <c r="E10" s="3">
        <v>2023</v>
      </c>
      <c r="F10" s="3">
        <v>2045</v>
      </c>
      <c r="G10" s="2" t="s">
        <v>53</v>
      </c>
      <c r="H10" s="37" t="s">
        <v>54</v>
      </c>
    </row>
    <row r="11" spans="1:27" ht="15.75" customHeight="1" x14ac:dyDescent="0.25">
      <c r="A11" s="3" t="s">
        <v>55</v>
      </c>
      <c r="B11" s="3" t="s">
        <v>56</v>
      </c>
      <c r="C11" s="3" t="s">
        <v>57</v>
      </c>
      <c r="D11" s="3">
        <v>2023</v>
      </c>
      <c r="E11" s="3">
        <v>2024</v>
      </c>
      <c r="F11" s="3" t="s">
        <v>58</v>
      </c>
      <c r="G11" s="2" t="s">
        <v>59</v>
      </c>
      <c r="H11" s="37" t="s">
        <v>243</v>
      </c>
    </row>
    <row r="12" spans="1:27" ht="15.75" customHeight="1" x14ac:dyDescent="0.25">
      <c r="A12" s="3" t="s">
        <v>60</v>
      </c>
      <c r="B12" s="3" t="s">
        <v>61</v>
      </c>
      <c r="C12" s="3" t="s">
        <v>62</v>
      </c>
      <c r="D12" s="3">
        <v>2021</v>
      </c>
      <c r="E12" s="3">
        <v>2021</v>
      </c>
      <c r="F12" s="3">
        <v>2030</v>
      </c>
      <c r="G12" s="2" t="s">
        <v>15</v>
      </c>
      <c r="H12" s="37" t="s">
        <v>63</v>
      </c>
    </row>
    <row r="13" spans="1:27" ht="15.75" customHeight="1" x14ac:dyDescent="0.25">
      <c r="A13" s="3" t="s">
        <v>64</v>
      </c>
      <c r="B13" s="3" t="s">
        <v>65</v>
      </c>
      <c r="C13" s="3" t="s">
        <v>66</v>
      </c>
      <c r="D13" s="3">
        <v>2022</v>
      </c>
      <c r="E13" s="3">
        <v>2021</v>
      </c>
      <c r="F13" s="3">
        <v>2026</v>
      </c>
      <c r="G13" s="2" t="s">
        <v>15</v>
      </c>
      <c r="H13" s="37" t="s">
        <v>67</v>
      </c>
    </row>
    <row r="14" spans="1:27" ht="15.75" customHeight="1" x14ac:dyDescent="0.25">
      <c r="A14" s="3" t="s">
        <v>68</v>
      </c>
      <c r="B14" s="3" t="s">
        <v>69</v>
      </c>
      <c r="C14" s="3" t="s">
        <v>70</v>
      </c>
      <c r="D14" s="3">
        <v>2023</v>
      </c>
      <c r="E14" s="3">
        <v>2024</v>
      </c>
      <c r="F14" s="3">
        <v>2033</v>
      </c>
      <c r="G14" s="2" t="s">
        <v>53</v>
      </c>
      <c r="H14" s="37" t="s">
        <v>244</v>
      </c>
    </row>
    <row r="15" spans="1:27" ht="15.75" customHeight="1" x14ac:dyDescent="0.25">
      <c r="A15" s="3" t="s">
        <v>71</v>
      </c>
      <c r="B15" s="3" t="s">
        <v>72</v>
      </c>
      <c r="C15" s="3" t="s">
        <v>73</v>
      </c>
      <c r="D15" s="3">
        <v>2019</v>
      </c>
      <c r="E15" s="3">
        <v>2021</v>
      </c>
      <c r="F15" s="3">
        <v>2035</v>
      </c>
      <c r="G15" s="2" t="s">
        <v>53</v>
      </c>
      <c r="H15" s="37" t="s">
        <v>245</v>
      </c>
    </row>
    <row r="16" spans="1:27" ht="15.75" customHeight="1" x14ac:dyDescent="0.25">
      <c r="A16" s="3" t="s">
        <v>74</v>
      </c>
      <c r="B16" s="3" t="s">
        <v>75</v>
      </c>
      <c r="C16" s="3" t="s">
        <v>76</v>
      </c>
      <c r="D16" s="3">
        <v>2023</v>
      </c>
      <c r="E16" s="3">
        <v>2024</v>
      </c>
      <c r="F16" s="3">
        <v>2033</v>
      </c>
      <c r="G16" s="2" t="s">
        <v>77</v>
      </c>
      <c r="H16" s="37" t="s">
        <v>78</v>
      </c>
    </row>
    <row r="17" spans="1:8" ht="15.75" customHeight="1" x14ac:dyDescent="0.25">
      <c r="A17" s="3" t="s">
        <v>79</v>
      </c>
      <c r="B17" s="3" t="s">
        <v>80</v>
      </c>
      <c r="C17" s="3" t="s">
        <v>81</v>
      </c>
      <c r="D17" s="3">
        <v>2021</v>
      </c>
      <c r="E17" s="3">
        <v>2022</v>
      </c>
      <c r="F17" s="3">
        <v>2031</v>
      </c>
      <c r="G17" s="2" t="s">
        <v>15</v>
      </c>
      <c r="H17" s="37" t="s">
        <v>82</v>
      </c>
    </row>
    <row r="18" spans="1:8" ht="15.75" customHeight="1" x14ac:dyDescent="0.25">
      <c r="A18" s="3" t="s">
        <v>83</v>
      </c>
      <c r="B18" s="3" t="s">
        <v>84</v>
      </c>
      <c r="C18" s="3" t="s">
        <v>85</v>
      </c>
      <c r="D18" s="3">
        <v>2023</v>
      </c>
      <c r="E18" s="3">
        <v>2023</v>
      </c>
      <c r="F18" s="3">
        <v>2033</v>
      </c>
      <c r="G18" s="2" t="s">
        <v>53</v>
      </c>
      <c r="H18" s="37" t="s">
        <v>246</v>
      </c>
    </row>
    <row r="19" spans="1:8" ht="15.75" customHeight="1" x14ac:dyDescent="0.25">
      <c r="A19" s="3" t="s">
        <v>86</v>
      </c>
      <c r="B19" s="3" t="s">
        <v>87</v>
      </c>
      <c r="C19" s="3" t="s">
        <v>88</v>
      </c>
      <c r="D19" s="3">
        <v>2023</v>
      </c>
      <c r="E19" s="3">
        <v>2023</v>
      </c>
      <c r="F19" s="3">
        <v>2032</v>
      </c>
      <c r="G19" s="2" t="s">
        <v>89</v>
      </c>
      <c r="H19" s="37" t="s">
        <v>247</v>
      </c>
    </row>
    <row r="20" spans="1:8" ht="15.75" customHeight="1" x14ac:dyDescent="0.25">
      <c r="A20" s="3" t="s">
        <v>90</v>
      </c>
      <c r="B20" s="3" t="s">
        <v>91</v>
      </c>
      <c r="C20" s="3" t="s">
        <v>92</v>
      </c>
      <c r="D20" s="3">
        <v>2023</v>
      </c>
      <c r="E20" s="3">
        <v>2023</v>
      </c>
      <c r="F20" s="3">
        <v>2032</v>
      </c>
      <c r="G20" s="2" t="s">
        <v>93</v>
      </c>
      <c r="H20" s="37" t="s">
        <v>94</v>
      </c>
    </row>
    <row r="21" spans="1:8" ht="15.75" customHeight="1" x14ac:dyDescent="0.25">
      <c r="A21" s="3" t="s">
        <v>95</v>
      </c>
      <c r="B21" s="3" t="s">
        <v>96</v>
      </c>
      <c r="C21" s="3" t="s">
        <v>97</v>
      </c>
      <c r="D21" s="3">
        <v>2022</v>
      </c>
      <c r="E21" s="3">
        <v>2022</v>
      </c>
      <c r="F21" s="3">
        <v>2031</v>
      </c>
      <c r="G21" s="2" t="s">
        <v>15</v>
      </c>
      <c r="H21" s="37" t="s">
        <v>98</v>
      </c>
    </row>
    <row r="22" spans="1:8" ht="15.75" customHeight="1" x14ac:dyDescent="0.25">
      <c r="A22" s="3" t="s">
        <v>99</v>
      </c>
      <c r="B22" s="3" t="s">
        <v>100</v>
      </c>
      <c r="C22" s="3" t="s">
        <v>101</v>
      </c>
      <c r="D22" s="3">
        <v>2021</v>
      </c>
      <c r="E22" s="3">
        <v>2022</v>
      </c>
      <c r="F22" s="3">
        <v>2040</v>
      </c>
      <c r="G22" s="2" t="s">
        <v>102</v>
      </c>
      <c r="H22" s="37" t="s">
        <v>103</v>
      </c>
    </row>
    <row r="23" spans="1:8" ht="15.75" customHeight="1" x14ac:dyDescent="0.25">
      <c r="A23" s="3" t="s">
        <v>104</v>
      </c>
      <c r="B23" s="3" t="s">
        <v>105</v>
      </c>
      <c r="C23" s="3" t="s">
        <v>106</v>
      </c>
      <c r="D23" s="3">
        <v>2023</v>
      </c>
      <c r="E23" s="3">
        <v>2024</v>
      </c>
      <c r="F23" s="3">
        <v>2033</v>
      </c>
      <c r="G23" s="2" t="s">
        <v>107</v>
      </c>
      <c r="H23" s="37" t="s">
        <v>108</v>
      </c>
    </row>
    <row r="24" spans="1:8" ht="15.75" customHeight="1" x14ac:dyDescent="0.25">
      <c r="A24" s="3" t="s">
        <v>109</v>
      </c>
      <c r="B24" s="3" t="s">
        <v>110</v>
      </c>
      <c r="C24" s="3" t="s">
        <v>111</v>
      </c>
      <c r="D24" s="3">
        <v>2022</v>
      </c>
      <c r="E24" s="3">
        <v>2023</v>
      </c>
      <c r="F24" s="3">
        <v>2032</v>
      </c>
      <c r="G24" s="2" t="s">
        <v>15</v>
      </c>
      <c r="H24" s="38" t="s">
        <v>112</v>
      </c>
    </row>
    <row r="25" spans="1:8" ht="15.75" customHeight="1" x14ac:dyDescent="0.25">
      <c r="A25" s="3" t="s">
        <v>113</v>
      </c>
      <c r="B25" s="3" t="s">
        <v>114</v>
      </c>
      <c r="C25" s="3" t="s">
        <v>115</v>
      </c>
      <c r="D25" s="3">
        <v>2022</v>
      </c>
      <c r="E25" s="3">
        <v>2023</v>
      </c>
      <c r="F25" s="3">
        <v>2032</v>
      </c>
      <c r="G25" s="2" t="s">
        <v>116</v>
      </c>
      <c r="H25" s="37" t="s">
        <v>248</v>
      </c>
    </row>
    <row r="26" spans="1:8" ht="15.75" customHeight="1" x14ac:dyDescent="0.25">
      <c r="A26" s="3" t="s">
        <v>117</v>
      </c>
      <c r="B26" s="3" t="s">
        <v>118</v>
      </c>
      <c r="C26" s="3" t="s">
        <v>119</v>
      </c>
      <c r="D26" s="3">
        <v>2023</v>
      </c>
      <c r="E26" s="3">
        <v>2024</v>
      </c>
      <c r="F26" s="3">
        <v>2033</v>
      </c>
      <c r="G26" s="2" t="s">
        <v>120</v>
      </c>
      <c r="H26" s="37" t="s">
        <v>249</v>
      </c>
    </row>
    <row r="27" spans="1:8" ht="15.75" customHeight="1" x14ac:dyDescent="0.25">
      <c r="A27" s="3" t="s">
        <v>121</v>
      </c>
      <c r="B27" s="3" t="s">
        <v>122</v>
      </c>
      <c r="C27" s="3" t="s">
        <v>123</v>
      </c>
      <c r="D27" s="3">
        <v>2023</v>
      </c>
      <c r="E27" s="3">
        <v>2023</v>
      </c>
      <c r="F27" s="3">
        <v>2032</v>
      </c>
      <c r="G27" s="2" t="s">
        <v>124</v>
      </c>
      <c r="H27" s="37" t="s">
        <v>250</v>
      </c>
    </row>
    <row r="28" spans="1:8" ht="15.75" customHeight="1" x14ac:dyDescent="0.25">
      <c r="A28" s="3" t="s">
        <v>125</v>
      </c>
      <c r="B28" s="3" t="s">
        <v>126</v>
      </c>
      <c r="C28" s="3" t="s">
        <v>127</v>
      </c>
      <c r="D28" s="3">
        <v>2022</v>
      </c>
      <c r="E28" s="3">
        <v>2023</v>
      </c>
      <c r="F28" s="3">
        <v>2032</v>
      </c>
      <c r="G28" s="2" t="s">
        <v>128</v>
      </c>
      <c r="H28" s="37" t="s">
        <v>129</v>
      </c>
    </row>
    <row r="29" spans="1:8" ht="15.75" customHeight="1" x14ac:dyDescent="0.25">
      <c r="A29" s="3" t="s">
        <v>130</v>
      </c>
      <c r="B29" s="3" t="s">
        <v>131</v>
      </c>
      <c r="C29" s="3" t="s">
        <v>132</v>
      </c>
      <c r="D29" s="3">
        <v>2022</v>
      </c>
      <c r="E29" s="3">
        <v>2022</v>
      </c>
      <c r="F29" s="3">
        <v>2031</v>
      </c>
      <c r="G29" s="2" t="s">
        <v>15</v>
      </c>
      <c r="H29" s="37" t="s">
        <v>133</v>
      </c>
    </row>
    <row r="30" spans="1:8" ht="15.75" customHeight="1" x14ac:dyDescent="0.25">
      <c r="A30" s="3" t="s">
        <v>134</v>
      </c>
      <c r="B30" s="3" t="s">
        <v>135</v>
      </c>
      <c r="C30" s="3" t="s">
        <v>136</v>
      </c>
      <c r="D30" s="3">
        <v>2022</v>
      </c>
      <c r="E30" s="3">
        <v>2022</v>
      </c>
      <c r="F30" s="3">
        <v>2031</v>
      </c>
      <c r="G30" s="2" t="s">
        <v>15</v>
      </c>
      <c r="H30" s="37" t="s">
        <v>137</v>
      </c>
    </row>
    <row r="31" spans="1:8" ht="15.75" customHeight="1" x14ac:dyDescent="0.25">
      <c r="A31" s="3" t="s">
        <v>138</v>
      </c>
      <c r="B31" s="3" t="s">
        <v>139</v>
      </c>
      <c r="C31" s="3" t="s">
        <v>140</v>
      </c>
      <c r="D31" s="3">
        <v>2022</v>
      </c>
      <c r="E31" s="3">
        <v>2021</v>
      </c>
      <c r="F31" s="3">
        <v>2030</v>
      </c>
      <c r="G31" s="2" t="s">
        <v>141</v>
      </c>
      <c r="H31" s="37" t="s">
        <v>251</v>
      </c>
    </row>
    <row r="32" spans="1:8" ht="15.75" customHeight="1" x14ac:dyDescent="0.25">
      <c r="A32" s="3" t="s">
        <v>142</v>
      </c>
      <c r="B32" s="3" t="s">
        <v>143</v>
      </c>
      <c r="C32" s="3" t="s">
        <v>144</v>
      </c>
      <c r="D32" s="3">
        <v>2023</v>
      </c>
      <c r="E32" s="3">
        <v>2024</v>
      </c>
      <c r="F32" s="3">
        <v>2033</v>
      </c>
      <c r="G32" s="2" t="s">
        <v>145</v>
      </c>
      <c r="H32" s="37" t="s">
        <v>146</v>
      </c>
    </row>
    <row r="33" spans="1:8" ht="15.75" customHeight="1" x14ac:dyDescent="0.25">
      <c r="A33" s="3" t="s">
        <v>147</v>
      </c>
      <c r="B33" s="3" t="s">
        <v>148</v>
      </c>
      <c r="C33" s="3" t="s">
        <v>149</v>
      </c>
      <c r="D33" s="3">
        <v>2022</v>
      </c>
      <c r="E33" s="3">
        <v>2023</v>
      </c>
      <c r="F33" s="3">
        <v>2032</v>
      </c>
      <c r="G33" s="2" t="s">
        <v>53</v>
      </c>
      <c r="H33" s="37" t="s">
        <v>150</v>
      </c>
    </row>
    <row r="34" spans="1:8" ht="15.75" customHeight="1" x14ac:dyDescent="0.25">
      <c r="A34" s="3" t="s">
        <v>151</v>
      </c>
      <c r="B34" s="3" t="s">
        <v>152</v>
      </c>
      <c r="C34" s="3" t="s">
        <v>153</v>
      </c>
      <c r="D34" s="3">
        <v>2023</v>
      </c>
      <c r="E34" s="3">
        <v>2024</v>
      </c>
      <c r="F34" s="3">
        <v>2033</v>
      </c>
      <c r="G34" s="2" t="s">
        <v>154</v>
      </c>
      <c r="H34" s="37" t="s">
        <v>155</v>
      </c>
    </row>
    <row r="35" spans="1:8" ht="15.75" customHeight="1" x14ac:dyDescent="0.25">
      <c r="A35" s="3" t="s">
        <v>156</v>
      </c>
      <c r="B35" s="3" t="s">
        <v>157</v>
      </c>
      <c r="C35" s="3" t="s">
        <v>158</v>
      </c>
      <c r="D35" s="3"/>
      <c r="E35" s="3"/>
      <c r="F35" s="3"/>
      <c r="G35" s="2" t="s">
        <v>159</v>
      </c>
      <c r="H35" s="37" t="s">
        <v>252</v>
      </c>
    </row>
    <row r="36" spans="1:8" ht="15.75" customHeight="1" x14ac:dyDescent="0.25">
      <c r="A36" s="3" t="s">
        <v>160</v>
      </c>
      <c r="B36" s="3" t="s">
        <v>161</v>
      </c>
      <c r="C36" s="3" t="s">
        <v>162</v>
      </c>
      <c r="D36" s="3">
        <v>2022</v>
      </c>
      <c r="E36" s="3">
        <v>2023</v>
      </c>
      <c r="F36" s="3">
        <v>2032</v>
      </c>
      <c r="G36" s="2" t="s">
        <v>53</v>
      </c>
      <c r="H36" s="37" t="s">
        <v>253</v>
      </c>
    </row>
  </sheetData>
  <hyperlinks>
    <hyperlink ref="H2" r:id="rId1" xr:uid="{00000000-0004-0000-0100-000000000000}"/>
    <hyperlink ref="H3" r:id="rId2" xr:uid="{00000000-0004-0000-0100-000001000000}"/>
    <hyperlink ref="H4" r:id="rId3" xr:uid="{00000000-0004-0000-0100-000002000000}"/>
    <hyperlink ref="H5" r:id="rId4" xr:uid="{00000000-0004-0000-0100-000003000000}"/>
    <hyperlink ref="H6" r:id="rId5" xr:uid="{00000000-0004-0000-0100-000004000000}"/>
    <hyperlink ref="H7" r:id="rId6" xr:uid="{00000000-0004-0000-0100-000005000000}"/>
    <hyperlink ref="H8" r:id="rId7" xr:uid="{00000000-0004-0000-0100-000006000000}"/>
    <hyperlink ref="H9" r:id="rId8" xr:uid="{00000000-0004-0000-0100-000007000000}"/>
    <hyperlink ref="H10" r:id="rId9" xr:uid="{00000000-0004-0000-0100-000008000000}"/>
    <hyperlink ref="H11" r:id="rId10" xr:uid="{00000000-0004-0000-0100-000009000000}"/>
    <hyperlink ref="H12" r:id="rId11" xr:uid="{00000000-0004-0000-0100-00000A000000}"/>
    <hyperlink ref="H13" r:id="rId12" xr:uid="{00000000-0004-0000-0100-00000B000000}"/>
    <hyperlink ref="H14" r:id="rId13" xr:uid="{00000000-0004-0000-0100-00000C000000}"/>
    <hyperlink ref="H15" r:id="rId14" xr:uid="{00000000-0004-0000-0100-00000D000000}"/>
    <hyperlink ref="H16" r:id="rId15" xr:uid="{00000000-0004-0000-0100-00000E000000}"/>
    <hyperlink ref="H17" r:id="rId16" xr:uid="{00000000-0004-0000-0100-00000F000000}"/>
    <hyperlink ref="H18" r:id="rId17" xr:uid="{00000000-0004-0000-0100-000010000000}"/>
    <hyperlink ref="H19" r:id="rId18" xr:uid="{00000000-0004-0000-0100-000011000000}"/>
    <hyperlink ref="H20" r:id="rId19" xr:uid="{00000000-0004-0000-0100-000012000000}"/>
    <hyperlink ref="H21" r:id="rId20" xr:uid="{00000000-0004-0000-0100-000013000000}"/>
    <hyperlink ref="H22" r:id="rId21" xr:uid="{00000000-0004-0000-0100-000014000000}"/>
    <hyperlink ref="H23" r:id="rId22" xr:uid="{00000000-0004-0000-0100-000015000000}"/>
    <hyperlink ref="H25" r:id="rId23" xr:uid="{00000000-0004-0000-0100-000016000000}"/>
    <hyperlink ref="H26" r:id="rId24" xr:uid="{00000000-0004-0000-0100-000017000000}"/>
    <hyperlink ref="H27" r:id="rId25" xr:uid="{00000000-0004-0000-0100-000018000000}"/>
    <hyperlink ref="H28" r:id="rId26" xr:uid="{00000000-0004-0000-0100-000019000000}"/>
    <hyperlink ref="H29" r:id="rId27" xr:uid="{00000000-0004-0000-0100-00001A000000}"/>
    <hyperlink ref="H30" r:id="rId28" xr:uid="{00000000-0004-0000-0100-00001B000000}"/>
    <hyperlink ref="H31" r:id="rId29" xr:uid="{00000000-0004-0000-0100-00001C000000}"/>
    <hyperlink ref="H32" r:id="rId30" xr:uid="{00000000-0004-0000-0100-00001D000000}"/>
    <hyperlink ref="H33" r:id="rId31" xr:uid="{00000000-0004-0000-0100-00001E000000}"/>
    <hyperlink ref="H34" r:id="rId32" xr:uid="{00000000-0004-0000-0100-00001F000000}"/>
    <hyperlink ref="H35" r:id="rId33" xr:uid="{00000000-0004-0000-0100-000020000000}"/>
    <hyperlink ref="H36" r:id="rId34" xr:uid="{00000000-0004-0000-0100-00002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42"/>
  <sheetViews>
    <sheetView workbookViewId="0">
      <pane ySplit="3" topLeftCell="A4" activePane="bottomLeft" state="frozen"/>
      <selection pane="bottomLeft" activeCell="J32" sqref="J32"/>
    </sheetView>
  </sheetViews>
  <sheetFormatPr defaultColWidth="12.6328125" defaultRowHeight="15.75" customHeight="1" x14ac:dyDescent="0.25"/>
  <cols>
    <col min="1" max="9" width="12.6328125" customWidth="1"/>
  </cols>
  <sheetData>
    <row r="1" spans="1:28" x14ac:dyDescent="0.3">
      <c r="A1" s="4" t="s">
        <v>163</v>
      </c>
      <c r="B1" s="4"/>
      <c r="C1" s="4"/>
      <c r="D1" s="4"/>
      <c r="E1" s="4"/>
      <c r="F1" s="4"/>
      <c r="G1" s="4"/>
      <c r="I1" s="5" t="s">
        <v>164</v>
      </c>
      <c r="J1" s="5"/>
      <c r="K1" s="5"/>
      <c r="L1" s="5"/>
      <c r="M1" s="5"/>
      <c r="N1" s="5"/>
      <c r="O1" s="5"/>
      <c r="P1" s="5"/>
      <c r="R1" s="6" t="s">
        <v>165</v>
      </c>
      <c r="S1" s="6"/>
      <c r="T1" s="6"/>
      <c r="U1" s="6"/>
      <c r="V1" s="6"/>
      <c r="W1" s="6"/>
      <c r="X1" s="6"/>
    </row>
    <row r="3" spans="1:28" x14ac:dyDescent="0.3">
      <c r="A3" s="7" t="s">
        <v>166</v>
      </c>
      <c r="B3" s="7" t="s">
        <v>167</v>
      </c>
      <c r="C3" s="7" t="s">
        <v>168</v>
      </c>
      <c r="D3" s="7" t="s">
        <v>169</v>
      </c>
      <c r="E3" s="7" t="s">
        <v>170</v>
      </c>
      <c r="F3" s="7" t="s">
        <v>171</v>
      </c>
      <c r="G3" s="7" t="s">
        <v>172</v>
      </c>
      <c r="H3" s="8"/>
      <c r="I3" s="7" t="s">
        <v>166</v>
      </c>
      <c r="J3" s="7" t="s">
        <v>167</v>
      </c>
      <c r="K3" s="7" t="s">
        <v>168</v>
      </c>
      <c r="L3" s="7" t="s">
        <v>169</v>
      </c>
      <c r="M3" s="7" t="s">
        <v>173</v>
      </c>
      <c r="N3" s="7" t="s">
        <v>171</v>
      </c>
      <c r="O3" s="7" t="s">
        <v>172</v>
      </c>
      <c r="P3" s="8" t="s">
        <v>174</v>
      </c>
      <c r="Q3" s="8"/>
      <c r="R3" s="7" t="s">
        <v>166</v>
      </c>
      <c r="S3" s="7" t="s">
        <v>167</v>
      </c>
      <c r="T3" s="7" t="s">
        <v>168</v>
      </c>
      <c r="U3" s="7" t="s">
        <v>169</v>
      </c>
      <c r="V3" s="7" t="s">
        <v>175</v>
      </c>
      <c r="W3" s="7" t="s">
        <v>171</v>
      </c>
      <c r="X3" s="7" t="s">
        <v>172</v>
      </c>
      <c r="Y3" s="8"/>
      <c r="Z3" s="8"/>
      <c r="AA3" s="8"/>
      <c r="AB3" s="8"/>
    </row>
    <row r="4" spans="1:28" x14ac:dyDescent="0.3">
      <c r="A4" s="3">
        <v>2030</v>
      </c>
      <c r="B4" s="9" t="s">
        <v>13</v>
      </c>
      <c r="C4" s="10">
        <v>0.5</v>
      </c>
      <c r="D4" s="10"/>
      <c r="E4" s="10">
        <v>0.22</v>
      </c>
      <c r="F4" s="10"/>
      <c r="G4" s="10"/>
      <c r="I4" s="3">
        <v>2030</v>
      </c>
      <c r="J4" s="9" t="s">
        <v>13</v>
      </c>
      <c r="K4" s="10">
        <v>0.81796382499999998</v>
      </c>
      <c r="L4" s="10"/>
      <c r="M4" s="10"/>
      <c r="N4" s="10"/>
      <c r="O4" s="10"/>
      <c r="P4" s="2" t="s">
        <v>176</v>
      </c>
      <c r="R4" s="3">
        <v>2030</v>
      </c>
      <c r="S4" s="9" t="s">
        <v>13</v>
      </c>
      <c r="T4" s="11">
        <v>1.3179638250000001</v>
      </c>
      <c r="U4" s="11"/>
      <c r="V4" s="2" t="s">
        <v>177</v>
      </c>
      <c r="W4" s="2" t="s">
        <v>177</v>
      </c>
      <c r="X4" s="2" t="s">
        <v>177</v>
      </c>
      <c r="Y4" s="11"/>
    </row>
    <row r="5" spans="1:28" x14ac:dyDescent="0.3">
      <c r="A5" s="3">
        <v>2030</v>
      </c>
      <c r="B5" s="9" t="s">
        <v>18</v>
      </c>
      <c r="C5" s="10">
        <v>9</v>
      </c>
      <c r="D5" s="10"/>
      <c r="E5" s="10">
        <v>6.5049999999999999</v>
      </c>
      <c r="F5" s="10">
        <v>7.9</v>
      </c>
      <c r="G5" s="10">
        <v>7.3</v>
      </c>
      <c r="I5" s="3">
        <v>2030</v>
      </c>
      <c r="J5" s="9" t="s">
        <v>18</v>
      </c>
      <c r="K5" s="10">
        <v>12</v>
      </c>
      <c r="L5" s="10"/>
      <c r="M5" s="10">
        <v>25.2</v>
      </c>
      <c r="N5" s="10">
        <v>12.5</v>
      </c>
      <c r="O5" s="10">
        <v>9.6999999999999993</v>
      </c>
      <c r="P5" s="2" t="s">
        <v>178</v>
      </c>
      <c r="R5" s="3">
        <v>2030</v>
      </c>
      <c r="S5" s="9" t="s">
        <v>18</v>
      </c>
      <c r="T5" s="11">
        <v>21</v>
      </c>
      <c r="U5" s="11"/>
      <c r="V5" s="10">
        <v>31.704999999999998</v>
      </c>
      <c r="W5" s="10">
        <v>20.399999999999999</v>
      </c>
      <c r="X5" s="10">
        <v>17</v>
      </c>
      <c r="Y5" s="11"/>
    </row>
    <row r="6" spans="1:28" x14ac:dyDescent="0.3">
      <c r="A6" s="3">
        <v>2030</v>
      </c>
      <c r="B6" s="9" t="s">
        <v>23</v>
      </c>
      <c r="C6" s="10">
        <v>0.1</v>
      </c>
      <c r="D6" s="10"/>
      <c r="E6" s="10">
        <v>0.495</v>
      </c>
      <c r="F6" s="10"/>
      <c r="G6" s="10"/>
      <c r="I6" s="3">
        <v>2030</v>
      </c>
      <c r="J6" s="9" t="s">
        <v>23</v>
      </c>
      <c r="K6" s="10">
        <v>0</v>
      </c>
      <c r="L6" s="10"/>
      <c r="M6" s="10"/>
      <c r="N6" s="10"/>
      <c r="O6" s="10"/>
      <c r="P6" s="2" t="s">
        <v>176</v>
      </c>
      <c r="R6" s="3">
        <v>2030</v>
      </c>
      <c r="S6" s="9" t="s">
        <v>23</v>
      </c>
      <c r="T6" s="11">
        <v>0.1</v>
      </c>
      <c r="U6" s="11"/>
      <c r="V6" s="2" t="s">
        <v>177</v>
      </c>
      <c r="W6" s="2" t="s">
        <v>177</v>
      </c>
      <c r="X6" s="2" t="s">
        <v>177</v>
      </c>
      <c r="Y6" s="11"/>
      <c r="Z6" s="12"/>
      <c r="AA6" s="1"/>
      <c r="AB6" s="1"/>
    </row>
    <row r="7" spans="1:28" x14ac:dyDescent="0.3">
      <c r="A7" s="3">
        <v>2030</v>
      </c>
      <c r="B7" s="9" t="s">
        <v>28</v>
      </c>
      <c r="C7" s="10">
        <v>11.1</v>
      </c>
      <c r="D7" s="10">
        <v>10.7</v>
      </c>
      <c r="E7" s="10">
        <v>10.182</v>
      </c>
      <c r="F7" s="10">
        <v>11.5</v>
      </c>
      <c r="G7" s="10">
        <v>8.9</v>
      </c>
      <c r="I7" s="3">
        <v>2030</v>
      </c>
      <c r="J7" s="9" t="s">
        <v>28</v>
      </c>
      <c r="K7" s="10">
        <v>11.6</v>
      </c>
      <c r="L7" s="10">
        <v>11</v>
      </c>
      <c r="M7" s="10">
        <v>18.079999999999998</v>
      </c>
      <c r="N7" s="10">
        <v>11.5</v>
      </c>
      <c r="O7" s="10">
        <v>11</v>
      </c>
      <c r="P7" s="2" t="s">
        <v>178</v>
      </c>
      <c r="R7" s="3">
        <v>2030</v>
      </c>
      <c r="S7" s="9" t="s">
        <v>28</v>
      </c>
      <c r="T7" s="11">
        <v>22.7</v>
      </c>
      <c r="U7" s="11">
        <v>21.7</v>
      </c>
      <c r="V7" s="10">
        <v>28.262</v>
      </c>
      <c r="W7" s="10">
        <v>23</v>
      </c>
      <c r="X7" s="10">
        <v>19.899999999999999</v>
      </c>
      <c r="Y7" s="11"/>
    </row>
    <row r="8" spans="1:28" x14ac:dyDescent="0.3">
      <c r="A8" s="3">
        <v>2030</v>
      </c>
      <c r="B8" s="9" t="s">
        <v>33</v>
      </c>
      <c r="C8" s="10">
        <v>0.9</v>
      </c>
      <c r="D8" s="10"/>
      <c r="E8" s="10">
        <v>0.70599999999999996</v>
      </c>
      <c r="F8" s="10">
        <v>2.7</v>
      </c>
      <c r="G8" s="10">
        <v>0.9</v>
      </c>
      <c r="I8" s="3">
        <v>2030</v>
      </c>
      <c r="J8" s="9" t="s">
        <v>33</v>
      </c>
      <c r="K8" s="10">
        <v>3.2</v>
      </c>
      <c r="L8" s="10"/>
      <c r="M8" s="10">
        <v>2.66</v>
      </c>
      <c r="N8" s="10">
        <v>8.5</v>
      </c>
      <c r="O8" s="10">
        <v>3.2</v>
      </c>
      <c r="P8" s="2" t="s">
        <v>176</v>
      </c>
      <c r="R8" s="3">
        <v>2030</v>
      </c>
      <c r="S8" s="9" t="s">
        <v>33</v>
      </c>
      <c r="T8" s="11">
        <v>4.0999999999999996</v>
      </c>
      <c r="U8" s="11"/>
      <c r="V8" s="10">
        <v>3.3660000000000001</v>
      </c>
      <c r="W8" s="10">
        <v>11.2</v>
      </c>
      <c r="X8" s="10">
        <v>4.1000000000000005</v>
      </c>
      <c r="Y8" s="11"/>
    </row>
    <row r="9" spans="1:28" x14ac:dyDescent="0.3">
      <c r="A9" s="3">
        <v>2030</v>
      </c>
      <c r="B9" s="9" t="s">
        <v>38</v>
      </c>
      <c r="C9" s="10">
        <v>0.31</v>
      </c>
      <c r="D9" s="10"/>
      <c r="E9" s="10">
        <v>1.2609999999999999</v>
      </c>
      <c r="F9" s="10">
        <v>0.3</v>
      </c>
      <c r="G9" s="10"/>
      <c r="I9" s="3">
        <v>2030</v>
      </c>
      <c r="J9" s="9" t="s">
        <v>38</v>
      </c>
      <c r="K9" s="10">
        <v>9.77</v>
      </c>
      <c r="L9" s="10"/>
      <c r="M9" s="10"/>
      <c r="N9" s="10">
        <v>9.8000000000000007</v>
      </c>
      <c r="O9" s="10"/>
      <c r="P9" s="2" t="s">
        <v>176</v>
      </c>
      <c r="R9" s="3">
        <v>2030</v>
      </c>
      <c r="S9" s="9" t="s">
        <v>38</v>
      </c>
      <c r="T9" s="11">
        <v>10.08</v>
      </c>
      <c r="U9" s="11"/>
      <c r="V9" s="2" t="s">
        <v>177</v>
      </c>
      <c r="W9" s="10">
        <v>10.100000000000001</v>
      </c>
      <c r="X9" s="2" t="s">
        <v>177</v>
      </c>
      <c r="Y9" s="11"/>
      <c r="AB9" s="11"/>
    </row>
    <row r="10" spans="1:28" x14ac:dyDescent="0.3">
      <c r="A10" s="3">
        <v>2030</v>
      </c>
      <c r="B10" s="9" t="s">
        <v>42</v>
      </c>
      <c r="C10" s="10">
        <v>0.2</v>
      </c>
      <c r="D10" s="10"/>
      <c r="E10" s="10">
        <v>0.158</v>
      </c>
      <c r="F10" s="10">
        <v>0.2</v>
      </c>
      <c r="G10" s="10">
        <v>0.2</v>
      </c>
      <c r="I10" s="3">
        <v>2030</v>
      </c>
      <c r="J10" s="9" t="s">
        <v>42</v>
      </c>
      <c r="K10" s="10">
        <v>0.9</v>
      </c>
      <c r="L10" s="10"/>
      <c r="M10" s="10">
        <v>2.8</v>
      </c>
      <c r="N10" s="10">
        <v>0.9</v>
      </c>
      <c r="O10" s="10">
        <v>0.9</v>
      </c>
      <c r="P10" s="2" t="s">
        <v>178</v>
      </c>
      <c r="R10" s="3">
        <v>2030</v>
      </c>
      <c r="S10" s="9" t="s">
        <v>42</v>
      </c>
      <c r="T10" s="11">
        <v>1.1000000000000001</v>
      </c>
      <c r="U10" s="11"/>
      <c r="V10" s="10">
        <v>2.9579999999999997</v>
      </c>
      <c r="W10" s="10">
        <v>1.1000000000000001</v>
      </c>
      <c r="X10" s="10">
        <v>1.1000000000000001</v>
      </c>
      <c r="Y10" s="11"/>
      <c r="AB10" s="11"/>
    </row>
    <row r="11" spans="1:28" x14ac:dyDescent="0.3">
      <c r="A11" s="3">
        <v>2030</v>
      </c>
      <c r="B11" s="9" t="s">
        <v>46</v>
      </c>
      <c r="C11" s="10">
        <v>0.8</v>
      </c>
      <c r="D11" s="10"/>
      <c r="E11" s="10">
        <v>0.68700000000000006</v>
      </c>
      <c r="F11" s="10">
        <v>1.5</v>
      </c>
      <c r="G11" s="10">
        <v>1</v>
      </c>
      <c r="I11" s="3">
        <v>2030</v>
      </c>
      <c r="J11" s="9" t="s">
        <v>46</v>
      </c>
      <c r="K11" s="10">
        <v>8</v>
      </c>
      <c r="L11" s="10"/>
      <c r="M11" s="10">
        <v>17.100000000000001</v>
      </c>
      <c r="N11" s="10">
        <v>10.1</v>
      </c>
      <c r="O11" s="10">
        <v>4</v>
      </c>
      <c r="P11" s="2" t="s">
        <v>178</v>
      </c>
      <c r="R11" s="3">
        <v>2030</v>
      </c>
      <c r="S11" s="9" t="s">
        <v>46</v>
      </c>
      <c r="T11" s="11">
        <v>8.8000000000000007</v>
      </c>
      <c r="U11" s="11"/>
      <c r="V11" s="10">
        <v>17.787000000000003</v>
      </c>
      <c r="W11" s="10">
        <v>11.6</v>
      </c>
      <c r="X11" s="10">
        <v>5</v>
      </c>
      <c r="Y11" s="11"/>
      <c r="Z11" s="13"/>
    </row>
    <row r="12" spans="1:28" x14ac:dyDescent="0.3">
      <c r="A12" s="3">
        <v>2030</v>
      </c>
      <c r="B12" s="9" t="s">
        <v>51</v>
      </c>
      <c r="C12" s="10"/>
      <c r="D12" s="10"/>
      <c r="E12" s="10"/>
      <c r="F12" s="10">
        <v>145</v>
      </c>
      <c r="G12" s="10">
        <v>90.9</v>
      </c>
      <c r="I12" s="3">
        <v>2030</v>
      </c>
      <c r="J12" s="9" t="s">
        <v>51</v>
      </c>
      <c r="K12" s="10"/>
      <c r="L12" s="10"/>
      <c r="M12" s="10">
        <v>231.6</v>
      </c>
      <c r="N12" s="10">
        <v>215</v>
      </c>
      <c r="O12" s="10">
        <v>97.9</v>
      </c>
      <c r="P12" s="2" t="s">
        <v>178</v>
      </c>
      <c r="R12" s="3">
        <v>2030</v>
      </c>
      <c r="S12" s="9" t="s">
        <v>51</v>
      </c>
      <c r="T12" s="11"/>
      <c r="U12" s="11"/>
      <c r="V12" s="2" t="s">
        <v>177</v>
      </c>
      <c r="W12" s="10">
        <v>360</v>
      </c>
      <c r="X12" s="10">
        <v>188.8</v>
      </c>
      <c r="Y12" s="11"/>
      <c r="Z12" s="13"/>
    </row>
    <row r="13" spans="1:28" x14ac:dyDescent="0.3">
      <c r="A13" s="3">
        <v>2030</v>
      </c>
      <c r="B13" s="9" t="s">
        <v>56</v>
      </c>
      <c r="C13" s="10">
        <v>8.2506000000000004</v>
      </c>
      <c r="D13" s="10"/>
      <c r="E13" s="10">
        <v>16.422000000000001</v>
      </c>
      <c r="F13" s="10">
        <v>17.2</v>
      </c>
      <c r="G13" s="10">
        <v>9.6999999999999993</v>
      </c>
      <c r="I13" s="3">
        <v>2030</v>
      </c>
      <c r="J13" s="9" t="s">
        <v>56</v>
      </c>
      <c r="K13" s="10">
        <v>35.488819999999997</v>
      </c>
      <c r="L13" s="10"/>
      <c r="M13" s="10">
        <v>19.899999999999999</v>
      </c>
      <c r="N13" s="10">
        <v>11.7</v>
      </c>
      <c r="O13" s="10">
        <v>7.8</v>
      </c>
      <c r="P13" s="2" t="s">
        <v>178</v>
      </c>
      <c r="R13" s="3">
        <v>2030</v>
      </c>
      <c r="S13" s="9" t="s">
        <v>56</v>
      </c>
      <c r="T13" s="11">
        <v>43.739420000000003</v>
      </c>
      <c r="U13" s="11"/>
      <c r="V13" s="10">
        <v>36.322000000000003</v>
      </c>
      <c r="W13" s="10">
        <v>28.9</v>
      </c>
      <c r="X13" s="10">
        <v>17.5</v>
      </c>
      <c r="Y13" s="11"/>
      <c r="Z13" s="13"/>
    </row>
    <row r="14" spans="1:28" x14ac:dyDescent="0.3">
      <c r="A14" s="3">
        <v>2030</v>
      </c>
      <c r="B14" s="9" t="s">
        <v>61</v>
      </c>
      <c r="C14" s="10"/>
      <c r="D14" s="10"/>
      <c r="E14" s="10"/>
      <c r="F14" s="10">
        <v>2.2999999999999998</v>
      </c>
      <c r="G14" s="10">
        <v>1.2</v>
      </c>
      <c r="I14" s="3">
        <v>2030</v>
      </c>
      <c r="J14" s="9" t="s">
        <v>61</v>
      </c>
      <c r="K14" s="10"/>
      <c r="L14" s="10"/>
      <c r="M14" s="10">
        <v>4.8</v>
      </c>
      <c r="N14" s="10">
        <v>1.2</v>
      </c>
      <c r="O14" s="10">
        <v>0.8</v>
      </c>
      <c r="P14" s="2" t="s">
        <v>178</v>
      </c>
      <c r="R14" s="3">
        <v>2030</v>
      </c>
      <c r="S14" s="9" t="s">
        <v>61</v>
      </c>
      <c r="T14" s="11"/>
      <c r="U14" s="11"/>
      <c r="V14" s="2" t="s">
        <v>177</v>
      </c>
      <c r="W14" s="10">
        <v>3.5</v>
      </c>
      <c r="X14" s="10">
        <v>2</v>
      </c>
      <c r="Y14" s="11"/>
      <c r="Z14" s="13"/>
    </row>
    <row r="15" spans="1:28" x14ac:dyDescent="0.3">
      <c r="A15" s="3">
        <v>2030</v>
      </c>
      <c r="B15" s="9" t="s">
        <v>65</v>
      </c>
      <c r="C15" s="10">
        <v>60.3</v>
      </c>
      <c r="D15" s="10"/>
      <c r="E15" s="10">
        <v>47.889000000000003</v>
      </c>
      <c r="F15" s="10">
        <v>62</v>
      </c>
      <c r="G15" s="10">
        <v>50.3</v>
      </c>
      <c r="I15" s="3">
        <v>2030</v>
      </c>
      <c r="J15" s="9" t="s">
        <v>65</v>
      </c>
      <c r="K15" s="10">
        <v>77.599999999999994</v>
      </c>
      <c r="L15" s="10"/>
      <c r="M15" s="10">
        <v>124.2</v>
      </c>
      <c r="N15" s="10">
        <v>76.400000000000006</v>
      </c>
      <c r="O15" s="10">
        <v>39.200000000000003</v>
      </c>
      <c r="P15" s="2" t="s">
        <v>178</v>
      </c>
      <c r="R15" s="3">
        <v>2030</v>
      </c>
      <c r="S15" s="9" t="s">
        <v>65</v>
      </c>
      <c r="T15" s="11">
        <v>137.9</v>
      </c>
      <c r="U15" s="11"/>
      <c r="V15" s="10">
        <v>172.089</v>
      </c>
      <c r="W15" s="10">
        <v>138.4</v>
      </c>
      <c r="X15" s="10">
        <v>89.5</v>
      </c>
      <c r="Y15" s="11"/>
      <c r="Z15" s="13"/>
    </row>
    <row r="16" spans="1:28" x14ac:dyDescent="0.3">
      <c r="A16" s="3">
        <v>2029</v>
      </c>
      <c r="B16" s="9" t="s">
        <v>69</v>
      </c>
      <c r="C16" s="10">
        <v>23.3</v>
      </c>
      <c r="D16" s="10"/>
      <c r="E16" s="10">
        <v>15.893000000000001</v>
      </c>
      <c r="F16" s="10">
        <v>7.2</v>
      </c>
      <c r="G16" s="10">
        <v>5.5</v>
      </c>
      <c r="I16" s="3">
        <v>2029</v>
      </c>
      <c r="J16" s="9" t="s">
        <v>69</v>
      </c>
      <c r="K16" s="10">
        <v>7.1</v>
      </c>
      <c r="L16" s="10"/>
      <c r="M16" s="10">
        <v>8.5833333333333339</v>
      </c>
      <c r="N16" s="10">
        <v>2.3333333333333335</v>
      </c>
      <c r="O16" s="10">
        <v>1</v>
      </c>
      <c r="P16" s="2" t="s">
        <v>176</v>
      </c>
      <c r="R16" s="3">
        <v>2029</v>
      </c>
      <c r="S16" s="9" t="s">
        <v>69</v>
      </c>
      <c r="T16" s="11">
        <v>30.4</v>
      </c>
      <c r="U16" s="11"/>
      <c r="V16" s="10">
        <v>24.476333333333336</v>
      </c>
      <c r="W16" s="10">
        <v>9.5333333333333332</v>
      </c>
      <c r="X16" s="10">
        <v>6.5</v>
      </c>
      <c r="Y16" s="11"/>
      <c r="Z16" s="13"/>
    </row>
    <row r="17" spans="1:26" x14ac:dyDescent="0.3">
      <c r="A17" s="3">
        <v>2030</v>
      </c>
      <c r="B17" s="9" t="s">
        <v>72</v>
      </c>
      <c r="C17" s="10">
        <v>38.4</v>
      </c>
      <c r="D17" s="10"/>
      <c r="E17" s="10">
        <v>37.832000000000001</v>
      </c>
      <c r="F17" s="10">
        <v>36.6</v>
      </c>
      <c r="G17" s="10">
        <v>38.4</v>
      </c>
      <c r="I17" s="3">
        <v>2030</v>
      </c>
      <c r="J17" s="9" t="s">
        <v>72</v>
      </c>
      <c r="K17" s="10">
        <v>35.1</v>
      </c>
      <c r="L17" s="10"/>
      <c r="M17" s="10">
        <v>56.416666666666671</v>
      </c>
      <c r="N17" s="10">
        <v>45</v>
      </c>
      <c r="O17" s="10">
        <v>33.333333333333336</v>
      </c>
      <c r="P17" s="2" t="s">
        <v>176</v>
      </c>
      <c r="R17" s="3">
        <v>2030</v>
      </c>
      <c r="S17" s="9" t="s">
        <v>72</v>
      </c>
      <c r="T17" s="11">
        <v>73.5</v>
      </c>
      <c r="U17" s="11"/>
      <c r="V17" s="10">
        <v>94.248666666666679</v>
      </c>
      <c r="W17" s="10">
        <v>81.599999999999994</v>
      </c>
      <c r="X17" s="10">
        <v>71.733333333333334</v>
      </c>
      <c r="Y17" s="11"/>
      <c r="Z17" s="13"/>
    </row>
    <row r="18" spans="1:26" x14ac:dyDescent="0.3">
      <c r="A18" s="3">
        <v>2030</v>
      </c>
      <c r="B18" s="9" t="s">
        <v>75</v>
      </c>
      <c r="C18" s="10">
        <v>7</v>
      </c>
      <c r="D18" s="10"/>
      <c r="E18" s="10">
        <v>8.9760000000000009</v>
      </c>
      <c r="F18" s="10">
        <v>10</v>
      </c>
      <c r="G18" s="10">
        <v>7</v>
      </c>
      <c r="I18" s="3">
        <v>2030</v>
      </c>
      <c r="J18" s="9" t="s">
        <v>75</v>
      </c>
      <c r="K18" s="10">
        <v>7.7</v>
      </c>
      <c r="L18" s="10"/>
      <c r="M18" s="10">
        <v>29.6</v>
      </c>
      <c r="N18" s="10">
        <v>13</v>
      </c>
      <c r="O18" s="10">
        <v>7.8</v>
      </c>
      <c r="P18" s="2" t="s">
        <v>178</v>
      </c>
      <c r="R18" s="3">
        <v>2030</v>
      </c>
      <c r="S18" s="9" t="s">
        <v>75</v>
      </c>
      <c r="T18" s="11">
        <v>14.7</v>
      </c>
      <c r="U18" s="11"/>
      <c r="V18" s="10">
        <v>38.576000000000001</v>
      </c>
      <c r="W18" s="10">
        <v>23</v>
      </c>
      <c r="X18" s="10">
        <v>14.8</v>
      </c>
      <c r="Y18" s="11"/>
      <c r="Z18" s="13"/>
    </row>
    <row r="19" spans="1:26" x14ac:dyDescent="0.3">
      <c r="A19" s="3">
        <v>2031</v>
      </c>
      <c r="B19" s="9" t="s">
        <v>80</v>
      </c>
      <c r="C19" s="10">
        <v>2.2999999999999998</v>
      </c>
      <c r="D19" s="10"/>
      <c r="E19" s="10">
        <v>2.6459999999999999</v>
      </c>
      <c r="F19" s="10">
        <v>2.6</v>
      </c>
      <c r="G19" s="10">
        <v>1.4</v>
      </c>
      <c r="I19" s="3">
        <v>2031</v>
      </c>
      <c r="J19" s="9" t="s">
        <v>80</v>
      </c>
      <c r="K19" s="10">
        <v>5</v>
      </c>
      <c r="L19" s="10"/>
      <c r="M19" s="10">
        <v>4.75</v>
      </c>
      <c r="N19" s="10">
        <v>0.83333333333333337</v>
      </c>
      <c r="O19" s="10">
        <v>0.66666666666666674</v>
      </c>
      <c r="P19" s="2" t="s">
        <v>176</v>
      </c>
      <c r="R19" s="3">
        <v>2031</v>
      </c>
      <c r="S19" s="9" t="s">
        <v>80</v>
      </c>
      <c r="T19" s="11">
        <v>7.3</v>
      </c>
      <c r="U19" s="11"/>
      <c r="V19" s="10">
        <v>7.3959999999999999</v>
      </c>
      <c r="W19" s="10">
        <v>3.4333333333333336</v>
      </c>
      <c r="X19" s="10">
        <v>2.0666666666666664</v>
      </c>
      <c r="Y19" s="11"/>
      <c r="Z19" s="13"/>
    </row>
    <row r="20" spans="1:26" x14ac:dyDescent="0.3">
      <c r="A20" s="3">
        <v>2028</v>
      </c>
      <c r="B20" s="9" t="s">
        <v>84</v>
      </c>
      <c r="C20" s="10">
        <v>0.3</v>
      </c>
      <c r="D20" s="10"/>
      <c r="E20" s="10">
        <v>0.32900000000000001</v>
      </c>
      <c r="F20" s="10">
        <v>1.1000000000000001</v>
      </c>
      <c r="G20" s="10">
        <v>0.3</v>
      </c>
      <c r="I20" s="3">
        <v>2028</v>
      </c>
      <c r="J20" s="9" t="s">
        <v>84</v>
      </c>
      <c r="K20" s="10">
        <v>10.5</v>
      </c>
      <c r="L20" s="10">
        <v>9.6</v>
      </c>
      <c r="M20" s="10">
        <v>11.916666666666668</v>
      </c>
      <c r="N20" s="10">
        <v>10</v>
      </c>
      <c r="O20" s="10">
        <v>5.416666666666667</v>
      </c>
      <c r="P20" s="2" t="s">
        <v>176</v>
      </c>
      <c r="R20" s="3">
        <v>2028</v>
      </c>
      <c r="S20" s="9" t="s">
        <v>84</v>
      </c>
      <c r="T20" s="11">
        <v>10.8</v>
      </c>
      <c r="U20" s="11">
        <v>9.6</v>
      </c>
      <c r="V20" s="10">
        <v>12.245666666666668</v>
      </c>
      <c r="W20" s="10">
        <v>11.1</v>
      </c>
      <c r="X20" s="10">
        <v>5.7166666666666668</v>
      </c>
      <c r="Y20" s="11"/>
      <c r="Z20" s="13"/>
    </row>
    <row r="21" spans="1:26" x14ac:dyDescent="0.3">
      <c r="A21" s="3">
        <v>2030</v>
      </c>
      <c r="B21" s="9" t="s">
        <v>87</v>
      </c>
      <c r="C21" s="10">
        <v>13.35</v>
      </c>
      <c r="D21" s="10"/>
      <c r="E21" s="10">
        <v>12.202</v>
      </c>
      <c r="F21" s="10">
        <v>16</v>
      </c>
      <c r="G21" s="10">
        <v>11</v>
      </c>
      <c r="I21" s="3">
        <v>2030</v>
      </c>
      <c r="J21" s="9" t="s">
        <v>87</v>
      </c>
      <c r="K21" s="10">
        <v>2.1150000000000002</v>
      </c>
      <c r="L21" s="10"/>
      <c r="M21" s="10">
        <v>11.7</v>
      </c>
      <c r="N21" s="10">
        <v>8</v>
      </c>
      <c r="O21" s="10">
        <v>0.4</v>
      </c>
      <c r="P21" s="2" t="s">
        <v>176</v>
      </c>
      <c r="R21" s="3">
        <v>2030</v>
      </c>
      <c r="S21" s="9" t="s">
        <v>87</v>
      </c>
      <c r="T21" s="11">
        <v>15.465</v>
      </c>
      <c r="U21" s="11"/>
      <c r="V21" s="10">
        <v>23.902000000000001</v>
      </c>
      <c r="W21" s="10">
        <v>24</v>
      </c>
      <c r="X21" s="10">
        <v>11.4</v>
      </c>
      <c r="Y21" s="11"/>
      <c r="Z21" s="13"/>
    </row>
    <row r="22" spans="1:26" x14ac:dyDescent="0.3">
      <c r="A22" s="3">
        <v>2030</v>
      </c>
      <c r="B22" s="9" t="s">
        <v>91</v>
      </c>
      <c r="C22" s="10">
        <v>26.9</v>
      </c>
      <c r="D22" s="10"/>
      <c r="E22" s="10">
        <v>21.346</v>
      </c>
      <c r="F22" s="10">
        <v>28.1</v>
      </c>
      <c r="G22" s="10">
        <v>19.3</v>
      </c>
      <c r="I22" s="3">
        <v>2030</v>
      </c>
      <c r="J22" s="9" t="s">
        <v>91</v>
      </c>
      <c r="K22" s="10">
        <v>75.400000000000006</v>
      </c>
      <c r="L22" s="10"/>
      <c r="M22" s="10">
        <v>86.9</v>
      </c>
      <c r="N22" s="10">
        <v>79.900000000000006</v>
      </c>
      <c r="O22" s="10">
        <v>52</v>
      </c>
      <c r="P22" s="2" t="s">
        <v>178</v>
      </c>
      <c r="R22" s="3">
        <v>2030</v>
      </c>
      <c r="S22" s="9" t="s">
        <v>91</v>
      </c>
      <c r="T22" s="11">
        <v>102.3</v>
      </c>
      <c r="U22" s="11"/>
      <c r="V22" s="10">
        <v>108.24600000000001</v>
      </c>
      <c r="W22" s="10">
        <v>108</v>
      </c>
      <c r="X22" s="10">
        <v>71.3</v>
      </c>
      <c r="Y22" s="11"/>
      <c r="Z22" s="13"/>
    </row>
    <row r="23" spans="1:26" x14ac:dyDescent="0.3">
      <c r="A23" s="3">
        <v>2030</v>
      </c>
      <c r="B23" s="9" t="s">
        <v>96</v>
      </c>
      <c r="C23" s="10">
        <v>5</v>
      </c>
      <c r="D23" s="10"/>
      <c r="E23" s="10">
        <v>4.718</v>
      </c>
      <c r="F23" s="10">
        <v>6.4</v>
      </c>
      <c r="G23" s="10">
        <v>1.3</v>
      </c>
      <c r="I23" s="3">
        <v>2030</v>
      </c>
      <c r="J23" s="9" t="s">
        <v>96</v>
      </c>
      <c r="K23" s="10">
        <v>2</v>
      </c>
      <c r="L23" s="10"/>
      <c r="M23" s="10">
        <v>4.5833333333333339</v>
      </c>
      <c r="N23" s="10">
        <v>4.25</v>
      </c>
      <c r="O23" s="10">
        <v>0.75</v>
      </c>
      <c r="P23" s="2" t="s">
        <v>176</v>
      </c>
      <c r="R23" s="3">
        <v>2030</v>
      </c>
      <c r="S23" s="9" t="s">
        <v>96</v>
      </c>
      <c r="T23" s="11">
        <v>7</v>
      </c>
      <c r="U23" s="11"/>
      <c r="V23" s="10">
        <v>9.3013333333333339</v>
      </c>
      <c r="W23" s="10">
        <v>10.65</v>
      </c>
      <c r="X23" s="10">
        <v>2.0499999999999998</v>
      </c>
      <c r="Y23" s="11"/>
      <c r="Z23" s="13"/>
    </row>
    <row r="24" spans="1:26" x14ac:dyDescent="0.3">
      <c r="A24" s="3">
        <v>2030</v>
      </c>
      <c r="B24" s="9" t="s">
        <v>100</v>
      </c>
      <c r="C24" s="10">
        <v>0.4</v>
      </c>
      <c r="D24" s="10"/>
      <c r="E24" s="10">
        <v>0.48799999999999999</v>
      </c>
      <c r="F24" s="10">
        <v>0.3</v>
      </c>
      <c r="G24" s="10">
        <v>0.3</v>
      </c>
      <c r="I24" s="3">
        <v>2030</v>
      </c>
      <c r="J24" s="9" t="s">
        <v>100</v>
      </c>
      <c r="K24" s="10">
        <v>0.98399999999999999</v>
      </c>
      <c r="L24" s="10"/>
      <c r="M24" s="10">
        <v>1.5</v>
      </c>
      <c r="N24" s="10">
        <v>1.3</v>
      </c>
      <c r="O24" s="10">
        <v>1.3</v>
      </c>
      <c r="P24" s="2" t="s">
        <v>178</v>
      </c>
      <c r="R24" s="3">
        <v>2030</v>
      </c>
      <c r="S24" s="9" t="s">
        <v>100</v>
      </c>
      <c r="T24" s="11">
        <v>1.3839999999999999</v>
      </c>
      <c r="U24" s="11"/>
      <c r="V24" s="10">
        <v>1.988</v>
      </c>
      <c r="W24" s="10">
        <v>1.6</v>
      </c>
      <c r="X24" s="10">
        <v>1.6</v>
      </c>
      <c r="Y24" s="11"/>
      <c r="Z24" s="13"/>
    </row>
    <row r="25" spans="1:26" x14ac:dyDescent="0.3">
      <c r="A25" s="3">
        <v>2030</v>
      </c>
      <c r="B25" s="9" t="s">
        <v>105</v>
      </c>
      <c r="C25" s="10"/>
      <c r="D25" s="10"/>
      <c r="E25" s="10"/>
      <c r="F25" s="10">
        <v>2.2000000000000002</v>
      </c>
      <c r="G25" s="10">
        <v>1</v>
      </c>
      <c r="I25" s="3">
        <v>2030</v>
      </c>
      <c r="J25" s="9" t="s">
        <v>105</v>
      </c>
      <c r="K25" s="10"/>
      <c r="L25" s="10"/>
      <c r="M25" s="10">
        <v>2.66</v>
      </c>
      <c r="N25" s="10">
        <v>0.5</v>
      </c>
      <c r="O25" s="10">
        <v>0</v>
      </c>
      <c r="P25" s="2" t="s">
        <v>179</v>
      </c>
      <c r="R25" s="3">
        <v>2030</v>
      </c>
      <c r="S25" s="9" t="s">
        <v>105</v>
      </c>
      <c r="T25" s="11"/>
      <c r="U25" s="11"/>
      <c r="V25" s="2" t="s">
        <v>177</v>
      </c>
      <c r="W25" s="10">
        <v>2.7</v>
      </c>
      <c r="X25" s="2" t="s">
        <v>177</v>
      </c>
      <c r="Y25" s="11"/>
      <c r="Z25" s="13"/>
    </row>
    <row r="26" spans="1:26" x14ac:dyDescent="0.3">
      <c r="A26" s="3">
        <v>2030</v>
      </c>
      <c r="B26" s="9" t="s">
        <v>110</v>
      </c>
      <c r="C26" s="10">
        <v>0.27339999999999998</v>
      </c>
      <c r="D26" s="10"/>
      <c r="E26" s="10">
        <v>0.39800000000000002</v>
      </c>
      <c r="F26" s="10"/>
      <c r="G26" s="10"/>
      <c r="I26" s="3">
        <v>2030</v>
      </c>
      <c r="J26" s="9" t="s">
        <v>110</v>
      </c>
      <c r="K26" s="10">
        <v>0.64900000000000002</v>
      </c>
      <c r="L26" s="10"/>
      <c r="M26" s="10"/>
      <c r="N26" s="10"/>
      <c r="O26" s="10"/>
      <c r="P26" s="2" t="s">
        <v>176</v>
      </c>
      <c r="R26" s="3">
        <v>2030</v>
      </c>
      <c r="S26" s="9" t="s">
        <v>110</v>
      </c>
      <c r="T26" s="11">
        <v>0.9224</v>
      </c>
      <c r="U26" s="11"/>
      <c r="V26" s="2" t="s">
        <v>177</v>
      </c>
      <c r="W26" s="2" t="s">
        <v>177</v>
      </c>
      <c r="X26" s="2" t="s">
        <v>177</v>
      </c>
      <c r="Y26" s="11"/>
      <c r="Z26" s="13"/>
    </row>
    <row r="27" spans="1:26" x14ac:dyDescent="0.3">
      <c r="A27" s="3">
        <v>2030</v>
      </c>
      <c r="B27" s="9" t="s">
        <v>114</v>
      </c>
      <c r="C27" s="10">
        <v>0.4</v>
      </c>
      <c r="D27" s="10"/>
      <c r="E27" s="10">
        <v>0.49299999999999999</v>
      </c>
      <c r="F27" s="10"/>
      <c r="G27" s="10"/>
      <c r="I27" s="3">
        <v>2030</v>
      </c>
      <c r="J27" s="9" t="s">
        <v>114</v>
      </c>
      <c r="K27" s="10">
        <v>0.57599999999999996</v>
      </c>
      <c r="L27" s="10"/>
      <c r="M27" s="10"/>
      <c r="N27" s="10"/>
      <c r="O27" s="10"/>
      <c r="P27" s="2" t="s">
        <v>176</v>
      </c>
      <c r="R27" s="3">
        <v>2030</v>
      </c>
      <c r="S27" s="9" t="s">
        <v>114</v>
      </c>
      <c r="T27" s="11">
        <v>0.97599999999999998</v>
      </c>
      <c r="U27" s="11"/>
      <c r="V27" s="2" t="s">
        <v>177</v>
      </c>
      <c r="W27" s="2" t="s">
        <v>177</v>
      </c>
      <c r="X27" s="2" t="s">
        <v>177</v>
      </c>
      <c r="Y27" s="11"/>
      <c r="Z27" s="13"/>
    </row>
    <row r="28" spans="1:26" x14ac:dyDescent="0.3">
      <c r="A28" s="3">
        <v>2030</v>
      </c>
      <c r="B28" s="9" t="s">
        <v>118</v>
      </c>
      <c r="C28" s="10">
        <v>30.6</v>
      </c>
      <c r="D28" s="10"/>
      <c r="E28" s="10">
        <v>25.023</v>
      </c>
      <c r="F28" s="10">
        <v>23.2</v>
      </c>
      <c r="G28" s="10">
        <v>16.100000000000001</v>
      </c>
      <c r="I28" s="3">
        <v>2030</v>
      </c>
      <c r="J28" s="9" t="s">
        <v>118</v>
      </c>
      <c r="K28" s="10">
        <v>59.3</v>
      </c>
      <c r="L28" s="10"/>
      <c r="M28" s="10">
        <v>58.5</v>
      </c>
      <c r="N28" s="10">
        <v>25.8</v>
      </c>
      <c r="O28" s="10">
        <v>27</v>
      </c>
      <c r="P28" s="2" t="s">
        <v>178</v>
      </c>
      <c r="R28" s="3">
        <v>2030</v>
      </c>
      <c r="S28" s="9" t="s">
        <v>118</v>
      </c>
      <c r="T28" s="11">
        <v>89.9</v>
      </c>
      <c r="U28" s="11"/>
      <c r="V28" s="10">
        <v>83.522999999999996</v>
      </c>
      <c r="W28" s="10">
        <v>49</v>
      </c>
      <c r="X28" s="10">
        <v>43.1</v>
      </c>
      <c r="Y28" s="11"/>
      <c r="Z28" s="13"/>
    </row>
    <row r="29" spans="1:26" x14ac:dyDescent="0.3">
      <c r="A29" s="3">
        <v>2030</v>
      </c>
      <c r="B29" s="9" t="s">
        <v>122</v>
      </c>
      <c r="C29" s="10">
        <v>6.8728522339999998</v>
      </c>
      <c r="D29" s="10"/>
      <c r="E29" s="10">
        <v>7.2039999999999997</v>
      </c>
      <c r="F29" s="10">
        <v>9</v>
      </c>
      <c r="G29" s="10"/>
      <c r="I29" s="3">
        <v>2030</v>
      </c>
      <c r="J29" s="9" t="s">
        <v>122</v>
      </c>
      <c r="K29" s="10">
        <v>4.3384879730000003</v>
      </c>
      <c r="L29" s="10"/>
      <c r="M29" s="10"/>
      <c r="N29" s="10">
        <v>5.39</v>
      </c>
      <c r="O29" s="10"/>
      <c r="P29" s="2" t="s">
        <v>176</v>
      </c>
      <c r="R29" s="3">
        <v>2030</v>
      </c>
      <c r="S29" s="9" t="s">
        <v>122</v>
      </c>
      <c r="T29" s="11">
        <v>11.211340209999999</v>
      </c>
      <c r="U29" s="11"/>
      <c r="V29" s="2" t="s">
        <v>177</v>
      </c>
      <c r="W29" s="10">
        <v>14.39</v>
      </c>
      <c r="X29" s="2" t="s">
        <v>177</v>
      </c>
      <c r="Y29" s="11"/>
      <c r="Z29" s="13"/>
    </row>
    <row r="30" spans="1:26" x14ac:dyDescent="0.3">
      <c r="A30" s="3">
        <v>2032</v>
      </c>
      <c r="B30" s="9" t="s">
        <v>126</v>
      </c>
      <c r="C30" s="10">
        <v>21.706</v>
      </c>
      <c r="D30" s="10"/>
      <c r="E30" s="10">
        <v>22.853000000000002</v>
      </c>
      <c r="F30" s="10">
        <v>19.899999999999999</v>
      </c>
      <c r="G30" s="10">
        <v>13.4</v>
      </c>
      <c r="I30" s="3">
        <v>2032</v>
      </c>
      <c r="J30" s="9" t="s">
        <v>126</v>
      </c>
      <c r="K30" s="10">
        <v>13.885</v>
      </c>
      <c r="L30" s="10"/>
      <c r="M30" s="10">
        <v>56.15</v>
      </c>
      <c r="N30" s="10">
        <v>27</v>
      </c>
      <c r="O30" s="10">
        <v>7.3</v>
      </c>
      <c r="P30" s="2" t="s">
        <v>176</v>
      </c>
      <c r="R30" s="3">
        <v>2032</v>
      </c>
      <c r="S30" s="9" t="s">
        <v>126</v>
      </c>
      <c r="T30" s="11">
        <v>35.591000000000001</v>
      </c>
      <c r="U30" s="11"/>
      <c r="V30" s="10">
        <v>79.003</v>
      </c>
      <c r="W30" s="10">
        <v>46.9</v>
      </c>
      <c r="X30" s="10">
        <v>20.7</v>
      </c>
      <c r="Y30" s="11"/>
      <c r="Z30" s="13"/>
    </row>
    <row r="31" spans="1:26" x14ac:dyDescent="0.3">
      <c r="A31" s="3">
        <v>2030</v>
      </c>
      <c r="B31" s="9" t="s">
        <v>131</v>
      </c>
      <c r="C31" s="10">
        <v>9.1999999999999993</v>
      </c>
      <c r="D31" s="10"/>
      <c r="E31" s="10">
        <v>9.4440000000000008</v>
      </c>
      <c r="F31" s="10">
        <v>12.4</v>
      </c>
      <c r="G31" s="10">
        <v>9.3000000000000007</v>
      </c>
      <c r="I31" s="3">
        <v>2030</v>
      </c>
      <c r="J31" s="9" t="s">
        <v>131</v>
      </c>
      <c r="K31" s="10">
        <v>8.9</v>
      </c>
      <c r="L31" s="10"/>
      <c r="M31" s="10">
        <v>18.600000000000001</v>
      </c>
      <c r="N31" s="10">
        <v>20.399999999999999</v>
      </c>
      <c r="O31" s="10">
        <v>9.3000000000000007</v>
      </c>
      <c r="P31" s="2" t="s">
        <v>178</v>
      </c>
      <c r="R31" s="3">
        <v>2030</v>
      </c>
      <c r="S31" s="9" t="s">
        <v>131</v>
      </c>
      <c r="T31" s="11">
        <v>18.100000000000001</v>
      </c>
      <c r="U31" s="11"/>
      <c r="V31" s="10">
        <v>28.044000000000004</v>
      </c>
      <c r="W31" s="10">
        <v>32.799999999999997</v>
      </c>
      <c r="X31" s="10">
        <v>18.600000000000001</v>
      </c>
      <c r="Y31" s="11"/>
      <c r="Z31" s="13"/>
    </row>
    <row r="32" spans="1:26" x14ac:dyDescent="0.3">
      <c r="A32" s="3">
        <v>2030</v>
      </c>
      <c r="B32" s="9" t="s">
        <v>135</v>
      </c>
      <c r="C32" s="10">
        <v>5.3</v>
      </c>
      <c r="D32" s="10"/>
      <c r="E32" s="10">
        <v>6.7</v>
      </c>
      <c r="F32" s="10">
        <v>7.6</v>
      </c>
      <c r="G32" s="10">
        <v>5.3</v>
      </c>
      <c r="I32" s="3">
        <v>2030</v>
      </c>
      <c r="J32" s="9" t="s">
        <v>135</v>
      </c>
      <c r="K32" s="10">
        <v>5.0999999999999996</v>
      </c>
      <c r="L32" s="10"/>
      <c r="M32" s="10">
        <v>20.7</v>
      </c>
      <c r="N32" s="10">
        <v>8.3000000000000007</v>
      </c>
      <c r="O32" s="10">
        <v>5.0999999999999996</v>
      </c>
      <c r="P32" s="2" t="s">
        <v>178</v>
      </c>
      <c r="R32" s="3">
        <v>2030</v>
      </c>
      <c r="S32" s="9" t="s">
        <v>135</v>
      </c>
      <c r="T32" s="11">
        <v>10.4</v>
      </c>
      <c r="U32" s="11"/>
      <c r="V32" s="10">
        <v>27.4</v>
      </c>
      <c r="W32" s="10">
        <v>15.9</v>
      </c>
      <c r="X32" s="10">
        <v>10.399999999999999</v>
      </c>
      <c r="Y32" s="11"/>
      <c r="Z32" s="13"/>
    </row>
    <row r="33" spans="1:26" x14ac:dyDescent="0.3">
      <c r="A33" s="3">
        <v>2030</v>
      </c>
      <c r="B33" s="9" t="s">
        <v>139</v>
      </c>
      <c r="C33" s="10"/>
      <c r="D33" s="10"/>
      <c r="E33" s="10"/>
      <c r="F33" s="10"/>
      <c r="G33" s="10"/>
      <c r="I33" s="3">
        <v>2030</v>
      </c>
      <c r="J33" s="9" t="s">
        <v>139</v>
      </c>
      <c r="K33" s="10"/>
      <c r="L33" s="10"/>
      <c r="M33" s="10"/>
      <c r="N33" s="10"/>
      <c r="O33" s="10"/>
      <c r="R33" s="3">
        <v>2030</v>
      </c>
      <c r="S33" s="9" t="s">
        <v>139</v>
      </c>
      <c r="T33" s="11"/>
      <c r="U33" s="11"/>
      <c r="V33" s="2" t="s">
        <v>177</v>
      </c>
      <c r="W33" s="2" t="s">
        <v>177</v>
      </c>
      <c r="X33" s="2" t="s">
        <v>177</v>
      </c>
      <c r="Y33" s="11"/>
      <c r="Z33" s="13"/>
    </row>
    <row r="34" spans="1:26" x14ac:dyDescent="0.3">
      <c r="A34" s="3">
        <v>2030</v>
      </c>
      <c r="B34" s="9" t="s">
        <v>143</v>
      </c>
      <c r="C34" s="10">
        <v>23</v>
      </c>
      <c r="D34" s="10">
        <v>16</v>
      </c>
      <c r="E34" s="10">
        <v>26.411000000000001</v>
      </c>
      <c r="F34" s="10">
        <v>24.9</v>
      </c>
      <c r="G34" s="10">
        <v>12</v>
      </c>
      <c r="I34" s="3">
        <v>2030</v>
      </c>
      <c r="J34" s="9" t="s">
        <v>143</v>
      </c>
      <c r="K34" s="10">
        <v>7.7</v>
      </c>
      <c r="L34" s="10">
        <v>5.4</v>
      </c>
      <c r="M34" s="10">
        <v>20.8</v>
      </c>
      <c r="N34" s="10">
        <v>7.68</v>
      </c>
      <c r="O34" s="10">
        <v>3.24</v>
      </c>
      <c r="P34" s="2" t="s">
        <v>178</v>
      </c>
      <c r="R34" s="3">
        <v>2030</v>
      </c>
      <c r="S34" s="9" t="s">
        <v>143</v>
      </c>
      <c r="T34" s="11">
        <v>30.7</v>
      </c>
      <c r="U34" s="11">
        <v>21.4</v>
      </c>
      <c r="V34" s="10">
        <v>47.210999999999999</v>
      </c>
      <c r="W34" s="10">
        <v>32.58</v>
      </c>
      <c r="X34" s="10">
        <v>15.24</v>
      </c>
      <c r="Y34" s="11"/>
      <c r="Z34" s="13"/>
    </row>
    <row r="35" spans="1:26" x14ac:dyDescent="0.3">
      <c r="A35" s="3">
        <v>2032</v>
      </c>
      <c r="B35" s="9" t="s">
        <v>148</v>
      </c>
      <c r="C35" s="10">
        <v>0.2</v>
      </c>
      <c r="D35" s="10">
        <v>0.1</v>
      </c>
      <c r="E35" s="10">
        <v>3.0000000000000001E-3</v>
      </c>
      <c r="F35" s="10">
        <v>0.2</v>
      </c>
      <c r="G35" s="10">
        <v>0.2</v>
      </c>
      <c r="I35" s="3">
        <v>2032</v>
      </c>
      <c r="J35" s="9" t="s">
        <v>148</v>
      </c>
      <c r="K35" s="10">
        <v>3.8</v>
      </c>
      <c r="L35" s="10">
        <v>1.3</v>
      </c>
      <c r="M35" s="10">
        <v>5.166666666666667</v>
      </c>
      <c r="N35" s="10">
        <v>3.5</v>
      </c>
      <c r="O35" s="10">
        <v>1.7</v>
      </c>
      <c r="P35" s="2" t="s">
        <v>176</v>
      </c>
      <c r="R35" s="3">
        <v>2032</v>
      </c>
      <c r="S35" s="9" t="s">
        <v>148</v>
      </c>
      <c r="T35" s="11">
        <v>4</v>
      </c>
      <c r="U35" s="11">
        <v>1.4000000000000001</v>
      </c>
      <c r="V35" s="10">
        <v>5.1696666666666671</v>
      </c>
      <c r="W35" s="10">
        <v>3.7</v>
      </c>
      <c r="X35" s="10">
        <v>1.9</v>
      </c>
      <c r="Y35" s="11"/>
      <c r="Z35" s="13"/>
    </row>
    <row r="36" spans="1:26" x14ac:dyDescent="0.3">
      <c r="A36" s="3">
        <v>2032</v>
      </c>
      <c r="B36" s="9" t="s">
        <v>152</v>
      </c>
      <c r="C36" s="10">
        <v>0.81</v>
      </c>
      <c r="D36" s="10"/>
      <c r="E36" s="10">
        <v>0.53300000000000003</v>
      </c>
      <c r="F36" s="10">
        <v>0.8</v>
      </c>
      <c r="G36" s="10">
        <v>0.5</v>
      </c>
      <c r="I36" s="3">
        <v>2032</v>
      </c>
      <c r="J36" s="9" t="s">
        <v>152</v>
      </c>
      <c r="K36" s="10">
        <v>1.71</v>
      </c>
      <c r="L36" s="10"/>
      <c r="M36" s="10">
        <v>2.6</v>
      </c>
      <c r="N36" s="10">
        <v>1.4</v>
      </c>
      <c r="O36" s="10">
        <v>1.2</v>
      </c>
      <c r="P36" s="2" t="s">
        <v>178</v>
      </c>
      <c r="R36" s="3">
        <v>2032</v>
      </c>
      <c r="S36" s="9" t="s">
        <v>152</v>
      </c>
      <c r="T36" s="11">
        <v>2.52</v>
      </c>
      <c r="U36" s="11"/>
      <c r="V36" s="10">
        <v>3.133</v>
      </c>
      <c r="W36" s="10">
        <v>2.2000000000000002</v>
      </c>
      <c r="X36" s="10">
        <v>1.7</v>
      </c>
      <c r="Y36" s="11"/>
      <c r="Z36" s="13"/>
    </row>
    <row r="37" spans="1:26" x14ac:dyDescent="0.3">
      <c r="A37" s="3">
        <v>2030</v>
      </c>
      <c r="B37" s="9" t="s">
        <v>157</v>
      </c>
      <c r="C37" s="10">
        <v>79</v>
      </c>
      <c r="D37" s="10"/>
      <c r="E37" s="10">
        <v>70.132000000000005</v>
      </c>
      <c r="F37" s="10">
        <v>77</v>
      </c>
      <c r="G37" s="10"/>
      <c r="I37" s="3">
        <v>2030</v>
      </c>
      <c r="J37" s="9" t="s">
        <v>157</v>
      </c>
      <c r="K37" s="10">
        <v>41.4</v>
      </c>
      <c r="L37" s="10"/>
      <c r="M37" s="10"/>
      <c r="N37" s="10">
        <v>41</v>
      </c>
      <c r="O37" s="10"/>
      <c r="P37" s="2" t="s">
        <v>176</v>
      </c>
      <c r="R37" s="3">
        <v>2030</v>
      </c>
      <c r="S37" s="9" t="s">
        <v>157</v>
      </c>
      <c r="T37" s="11">
        <v>120.4</v>
      </c>
      <c r="U37" s="11"/>
      <c r="V37" s="2" t="s">
        <v>177</v>
      </c>
      <c r="W37" s="10">
        <v>118</v>
      </c>
      <c r="X37" s="2" t="s">
        <v>177</v>
      </c>
      <c r="Y37" s="11"/>
      <c r="Z37" s="13"/>
    </row>
    <row r="38" spans="1:26" x14ac:dyDescent="0.3">
      <c r="A38" s="3">
        <v>2030</v>
      </c>
      <c r="B38" s="9" t="s">
        <v>161</v>
      </c>
      <c r="C38" s="10">
        <v>0.67700000000000005</v>
      </c>
      <c r="D38" s="10"/>
      <c r="E38" s="10">
        <v>0.13700000000000001</v>
      </c>
      <c r="F38" s="10"/>
      <c r="G38" s="10"/>
      <c r="I38" s="3">
        <v>2030</v>
      </c>
      <c r="J38" s="9" t="s">
        <v>161</v>
      </c>
      <c r="K38" s="10">
        <v>0.64</v>
      </c>
      <c r="L38" s="10"/>
      <c r="M38" s="10"/>
      <c r="N38" s="10"/>
      <c r="O38" s="10"/>
      <c r="P38" s="2" t="s">
        <v>176</v>
      </c>
      <c r="R38" s="3">
        <v>2030</v>
      </c>
      <c r="S38" s="9" t="s">
        <v>161</v>
      </c>
      <c r="T38" s="11">
        <v>1.3169999999999999</v>
      </c>
      <c r="U38" s="11"/>
      <c r="V38" s="2" t="s">
        <v>177</v>
      </c>
      <c r="W38" s="2" t="s">
        <v>177</v>
      </c>
      <c r="X38" s="2" t="s">
        <v>177</v>
      </c>
      <c r="Y38" s="11"/>
      <c r="Z38" s="13"/>
    </row>
    <row r="41" spans="1:26" ht="15.75" customHeight="1" x14ac:dyDescent="0.25">
      <c r="X41" s="14"/>
    </row>
    <row r="42" spans="1:26" ht="15.75" customHeight="1" x14ac:dyDescent="0.25">
      <c r="X4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89"/>
  <sheetViews>
    <sheetView workbookViewId="0"/>
  </sheetViews>
  <sheetFormatPr defaultColWidth="12.6328125" defaultRowHeight="15.75" customHeight="1" x14ac:dyDescent="0.25"/>
  <sheetData>
    <row r="1" spans="1:23" ht="15.75" customHeight="1" x14ac:dyDescent="0.3">
      <c r="A1" s="15" t="s">
        <v>180</v>
      </c>
      <c r="B1" s="15"/>
      <c r="C1" s="15"/>
      <c r="D1" s="15"/>
      <c r="E1" s="15"/>
      <c r="F1" s="16"/>
      <c r="G1" s="16"/>
      <c r="H1" s="15"/>
      <c r="I1" s="15"/>
      <c r="J1" s="15"/>
      <c r="K1" s="15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.75" customHeight="1" x14ac:dyDescent="0.3">
      <c r="A2" s="17" t="s">
        <v>181</v>
      </c>
      <c r="B2" s="15"/>
      <c r="C2" s="15"/>
      <c r="D2" s="15"/>
      <c r="E2" s="15"/>
      <c r="F2" s="16"/>
      <c r="G2" s="16"/>
      <c r="H2" s="15"/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.75" customHeight="1" x14ac:dyDescent="0.3">
      <c r="A3" s="15"/>
      <c r="B3" s="15"/>
      <c r="C3" s="15"/>
      <c r="D3" s="15"/>
      <c r="E3" s="15"/>
      <c r="F3" s="16"/>
      <c r="G3" s="16"/>
      <c r="H3" s="15"/>
      <c r="I3" s="15"/>
      <c r="J3" s="15"/>
      <c r="K3" s="15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.75" customHeight="1" x14ac:dyDescent="0.3">
      <c r="A4" s="4" t="s">
        <v>163</v>
      </c>
      <c r="B4" s="4"/>
      <c r="C4" s="4"/>
      <c r="D4" s="4"/>
      <c r="E4" s="4"/>
      <c r="F4" s="4"/>
      <c r="H4" s="5" t="s">
        <v>164</v>
      </c>
      <c r="I4" s="5"/>
      <c r="J4" s="5"/>
      <c r="K4" s="5"/>
      <c r="L4" s="5"/>
      <c r="M4" s="5"/>
      <c r="O4" s="6" t="s">
        <v>182</v>
      </c>
      <c r="P4" s="6"/>
      <c r="Q4" s="6"/>
    </row>
    <row r="6" spans="1:23" ht="15.75" customHeight="1" x14ac:dyDescent="0.3">
      <c r="A6" s="1" t="s">
        <v>166</v>
      </c>
      <c r="B6" s="1" t="s">
        <v>167</v>
      </c>
      <c r="C6" s="1" t="s">
        <v>168</v>
      </c>
      <c r="D6" s="1" t="s">
        <v>171</v>
      </c>
      <c r="E6" s="1" t="s">
        <v>183</v>
      </c>
      <c r="F6" s="1" t="s">
        <v>184</v>
      </c>
      <c r="H6" s="1" t="s">
        <v>166</v>
      </c>
      <c r="I6" s="1" t="s">
        <v>167</v>
      </c>
      <c r="J6" s="1" t="s">
        <v>168</v>
      </c>
      <c r="K6" s="1" t="s">
        <v>171</v>
      </c>
      <c r="L6" s="1" t="s">
        <v>183</v>
      </c>
      <c r="M6" s="1" t="s">
        <v>184</v>
      </c>
      <c r="O6" s="12" t="s">
        <v>185</v>
      </c>
      <c r="P6" s="1" t="s">
        <v>186</v>
      </c>
      <c r="Q6" s="1" t="s">
        <v>187</v>
      </c>
    </row>
    <row r="7" spans="1:23" ht="15.75" customHeight="1" x14ac:dyDescent="0.25">
      <c r="A7" s="2">
        <v>2030</v>
      </c>
      <c r="B7" s="2" t="s">
        <v>18</v>
      </c>
      <c r="C7" s="10">
        <v>9</v>
      </c>
      <c r="D7" s="10">
        <v>7.9</v>
      </c>
      <c r="E7" s="14">
        <v>0.13924050632911378</v>
      </c>
      <c r="F7" s="10">
        <f t="shared" ref="F7:F32" si="0">C7-D7</f>
        <v>1.0999999999999996</v>
      </c>
      <c r="H7" s="2">
        <v>2030</v>
      </c>
      <c r="I7" s="2" t="s">
        <v>18</v>
      </c>
      <c r="J7" s="10">
        <v>12</v>
      </c>
      <c r="K7" s="10">
        <v>12.5</v>
      </c>
      <c r="L7" s="39">
        <v>-4.0000000000000036E-2</v>
      </c>
      <c r="M7" s="10">
        <f t="shared" ref="M7:M32" si="1">J7-K7</f>
        <v>-0.5</v>
      </c>
      <c r="O7" s="2" t="s">
        <v>188</v>
      </c>
      <c r="P7" s="2">
        <f>COUNT(C7:C32)</f>
        <v>26</v>
      </c>
    </row>
    <row r="8" spans="1:23" ht="15.75" customHeight="1" x14ac:dyDescent="0.25">
      <c r="A8" s="2">
        <v>2030</v>
      </c>
      <c r="B8" s="2" t="s">
        <v>28</v>
      </c>
      <c r="C8" s="10">
        <v>11.1</v>
      </c>
      <c r="D8" s="10">
        <v>11.5</v>
      </c>
      <c r="E8" s="14">
        <v>-3.4782608695652195E-2</v>
      </c>
      <c r="F8" s="10">
        <f t="shared" si="0"/>
        <v>-0.40000000000000036</v>
      </c>
      <c r="H8" s="2">
        <v>2030</v>
      </c>
      <c r="I8" s="2" t="s">
        <v>28</v>
      </c>
      <c r="J8" s="10">
        <v>11.6</v>
      </c>
      <c r="K8" s="10">
        <v>11.5</v>
      </c>
      <c r="L8" s="39">
        <v>8.6956521739129933E-3</v>
      </c>
      <c r="M8" s="10">
        <f t="shared" si="1"/>
        <v>9.9999999999999645E-2</v>
      </c>
      <c r="O8" s="2" t="s">
        <v>189</v>
      </c>
      <c r="P8" s="2">
        <f>P7-P9-P10</f>
        <v>11</v>
      </c>
    </row>
    <row r="9" spans="1:23" ht="15.75" customHeight="1" x14ac:dyDescent="0.25">
      <c r="A9" s="2">
        <v>2030</v>
      </c>
      <c r="B9" s="2" t="s">
        <v>33</v>
      </c>
      <c r="C9" s="10">
        <v>0.9</v>
      </c>
      <c r="D9" s="10">
        <v>2.7</v>
      </c>
      <c r="E9" s="14">
        <v>-0.66666666666666674</v>
      </c>
      <c r="F9" s="10">
        <f t="shared" si="0"/>
        <v>-1.8000000000000003</v>
      </c>
      <c r="H9" s="2">
        <v>2030</v>
      </c>
      <c r="I9" s="2" t="s">
        <v>33</v>
      </c>
      <c r="J9" s="10">
        <v>3.2</v>
      </c>
      <c r="K9" s="10">
        <v>8.5</v>
      </c>
      <c r="L9" s="39">
        <v>-0.62352941176470589</v>
      </c>
      <c r="M9" s="10">
        <f t="shared" si="1"/>
        <v>-5.3</v>
      </c>
      <c r="O9" s="2" t="s">
        <v>190</v>
      </c>
      <c r="P9" s="2">
        <f>COUNTIF(E7:E32,"&gt;"&amp;10%)</f>
        <v>4</v>
      </c>
      <c r="Q9" s="11">
        <f>SUMIFS(F7:F32,E7:E32,"&gt;"&amp;10%)</f>
        <v>24.700000000000006</v>
      </c>
    </row>
    <row r="10" spans="1:23" ht="15.75" customHeight="1" x14ac:dyDescent="0.25">
      <c r="A10" s="2">
        <v>2030</v>
      </c>
      <c r="B10" s="2" t="s">
        <v>38</v>
      </c>
      <c r="C10" s="10">
        <v>0.31</v>
      </c>
      <c r="D10" s="10">
        <v>0.3</v>
      </c>
      <c r="E10" s="14">
        <v>3.3333333333333437E-2</v>
      </c>
      <c r="F10" s="10">
        <f t="shared" si="0"/>
        <v>1.0000000000000009E-2</v>
      </c>
      <c r="H10" s="2">
        <v>2030</v>
      </c>
      <c r="I10" s="2" t="s">
        <v>38</v>
      </c>
      <c r="J10" s="10">
        <v>9.77</v>
      </c>
      <c r="K10" s="10">
        <v>9.8000000000000007</v>
      </c>
      <c r="L10" s="39">
        <v>-3.0612244897960661E-3</v>
      </c>
      <c r="M10" s="10">
        <f t="shared" si="1"/>
        <v>-3.0000000000001137E-2</v>
      </c>
      <c r="O10" s="2" t="s">
        <v>191</v>
      </c>
      <c r="P10" s="2">
        <f>COUNTIF(E7:E32,"&lt;"&amp;-10%)</f>
        <v>11</v>
      </c>
      <c r="Q10" s="11">
        <f>SUMIFS(F7:F32,E7:E32,"&lt;"&amp;-10%)</f>
        <v>-27.226547766000007</v>
      </c>
    </row>
    <row r="11" spans="1:23" ht="15.75" customHeight="1" x14ac:dyDescent="0.25">
      <c r="A11" s="2">
        <v>2030</v>
      </c>
      <c r="B11" s="2" t="s">
        <v>42</v>
      </c>
      <c r="C11" s="10">
        <v>0.2</v>
      </c>
      <c r="D11" s="10">
        <v>0.2</v>
      </c>
      <c r="E11" s="14">
        <v>0</v>
      </c>
      <c r="F11" s="10">
        <f t="shared" si="0"/>
        <v>0</v>
      </c>
      <c r="H11" s="2">
        <v>2030</v>
      </c>
      <c r="I11" s="2" t="s">
        <v>42</v>
      </c>
      <c r="J11" s="10">
        <v>0.9</v>
      </c>
      <c r="K11" s="10">
        <v>0.9</v>
      </c>
      <c r="L11" s="39">
        <v>0</v>
      </c>
      <c r="M11" s="10">
        <f t="shared" si="1"/>
        <v>0</v>
      </c>
    </row>
    <row r="12" spans="1:23" ht="15.75" customHeight="1" x14ac:dyDescent="0.25">
      <c r="A12" s="2">
        <v>2030</v>
      </c>
      <c r="B12" s="2" t="s">
        <v>46</v>
      </c>
      <c r="C12" s="10">
        <v>0.8</v>
      </c>
      <c r="D12" s="10">
        <v>1.5</v>
      </c>
      <c r="E12" s="14">
        <v>-0.46666666666666667</v>
      </c>
      <c r="F12" s="10">
        <f t="shared" si="0"/>
        <v>-0.7</v>
      </c>
      <c r="H12" s="2">
        <v>2030</v>
      </c>
      <c r="I12" s="2" t="s">
        <v>46</v>
      </c>
      <c r="J12" s="10">
        <v>8</v>
      </c>
      <c r="K12" s="10">
        <v>10.1</v>
      </c>
      <c r="L12" s="39">
        <v>-0.20792079207920788</v>
      </c>
      <c r="M12" s="10">
        <f t="shared" si="1"/>
        <v>-2.0999999999999996</v>
      </c>
    </row>
    <row r="13" spans="1:23" ht="15.75" customHeight="1" x14ac:dyDescent="0.3">
      <c r="A13" s="2">
        <v>2030</v>
      </c>
      <c r="B13" s="2" t="s">
        <v>56</v>
      </c>
      <c r="C13" s="10">
        <v>8.2506000000000004</v>
      </c>
      <c r="D13" s="10">
        <v>17.2</v>
      </c>
      <c r="E13" s="14">
        <v>-0.52031395348837206</v>
      </c>
      <c r="F13" s="10">
        <f t="shared" si="0"/>
        <v>-8.9493999999999989</v>
      </c>
      <c r="H13" s="2">
        <v>2030</v>
      </c>
      <c r="I13" s="2" t="s">
        <v>56</v>
      </c>
      <c r="J13" s="10">
        <v>35.488819999999997</v>
      </c>
      <c r="K13" s="10">
        <v>11.7</v>
      </c>
      <c r="L13" s="39">
        <v>2.0332324786324785</v>
      </c>
      <c r="M13" s="10">
        <f t="shared" si="1"/>
        <v>23.788819999999998</v>
      </c>
      <c r="O13" s="12" t="s">
        <v>192</v>
      </c>
      <c r="P13" s="1" t="s">
        <v>186</v>
      </c>
      <c r="Q13" s="1" t="s">
        <v>187</v>
      </c>
    </row>
    <row r="14" spans="1:23" ht="15.75" customHeight="1" x14ac:dyDescent="0.25">
      <c r="A14" s="2">
        <v>2030</v>
      </c>
      <c r="B14" s="2" t="s">
        <v>65</v>
      </c>
      <c r="C14" s="10">
        <v>60.3</v>
      </c>
      <c r="D14" s="10">
        <v>62</v>
      </c>
      <c r="E14" s="14">
        <v>-2.741935483870972E-2</v>
      </c>
      <c r="F14" s="10">
        <f t="shared" si="0"/>
        <v>-1.7000000000000028</v>
      </c>
      <c r="H14" s="2">
        <v>2030</v>
      </c>
      <c r="I14" s="2" t="s">
        <v>65</v>
      </c>
      <c r="J14" s="10">
        <v>77.599999999999994</v>
      </c>
      <c r="K14" s="10">
        <v>76.400000000000006</v>
      </c>
      <c r="L14" s="39">
        <v>1.5706806282722363E-2</v>
      </c>
      <c r="M14" s="10">
        <f t="shared" si="1"/>
        <v>1.1999999999999886</v>
      </c>
      <c r="O14" s="2" t="s">
        <v>188</v>
      </c>
      <c r="P14" s="2">
        <f>COUNT(J7:J32)</f>
        <v>26</v>
      </c>
    </row>
    <row r="15" spans="1:23" ht="15.75" customHeight="1" x14ac:dyDescent="0.25">
      <c r="A15" s="2">
        <v>2029</v>
      </c>
      <c r="B15" s="2" t="s">
        <v>69</v>
      </c>
      <c r="C15" s="10">
        <v>23.3</v>
      </c>
      <c r="D15" s="10">
        <v>7.2</v>
      </c>
      <c r="E15" s="14">
        <v>2.2361111111111112</v>
      </c>
      <c r="F15" s="10">
        <f t="shared" si="0"/>
        <v>16.100000000000001</v>
      </c>
      <c r="H15" s="2">
        <v>2029</v>
      </c>
      <c r="I15" s="2" t="s">
        <v>69</v>
      </c>
      <c r="J15" s="10">
        <v>7.1</v>
      </c>
      <c r="K15" s="10">
        <v>2.3333333333333335</v>
      </c>
      <c r="L15" s="39">
        <v>2.0428571428571427</v>
      </c>
      <c r="M15" s="10">
        <f t="shared" si="1"/>
        <v>4.7666666666666657</v>
      </c>
      <c r="O15" s="2" t="s">
        <v>189</v>
      </c>
      <c r="P15" s="2">
        <f>P14-P16-P17</f>
        <v>11</v>
      </c>
    </row>
    <row r="16" spans="1:23" ht="15.75" customHeight="1" x14ac:dyDescent="0.25">
      <c r="A16" s="2">
        <v>2030</v>
      </c>
      <c r="B16" s="2" t="s">
        <v>72</v>
      </c>
      <c r="C16" s="10">
        <v>38.4</v>
      </c>
      <c r="D16" s="10">
        <v>36.6</v>
      </c>
      <c r="E16" s="14">
        <v>4.9180327868852292E-2</v>
      </c>
      <c r="F16" s="10">
        <f t="shared" si="0"/>
        <v>1.7999999999999972</v>
      </c>
      <c r="H16" s="2">
        <v>2030</v>
      </c>
      <c r="I16" s="2" t="s">
        <v>72</v>
      </c>
      <c r="J16" s="10">
        <v>35.1</v>
      </c>
      <c r="K16" s="10">
        <v>45</v>
      </c>
      <c r="L16" s="39">
        <v>-0.21999999999999997</v>
      </c>
      <c r="M16" s="10">
        <f t="shared" si="1"/>
        <v>-9.8999999999999986</v>
      </c>
      <c r="O16" s="2" t="s">
        <v>190</v>
      </c>
      <c r="P16" s="2">
        <f>COUNTIF(L7:L32,"&gt;"&amp;10%)-1</f>
        <v>4</v>
      </c>
      <c r="Q16" s="11">
        <f>SUMIFS(M7:M32,L7:L32,"&gt;"&amp;10%)-M31</f>
        <v>66.222153333333324</v>
      </c>
    </row>
    <row r="17" spans="1:17" ht="15.75" customHeight="1" x14ac:dyDescent="0.25">
      <c r="A17" s="2">
        <v>2030</v>
      </c>
      <c r="B17" s="2" t="s">
        <v>75</v>
      </c>
      <c r="C17" s="10">
        <v>7</v>
      </c>
      <c r="D17" s="10">
        <v>10</v>
      </c>
      <c r="E17" s="14">
        <v>-0.30000000000000004</v>
      </c>
      <c r="F17" s="10">
        <f t="shared" si="0"/>
        <v>-3</v>
      </c>
      <c r="H17" s="2">
        <v>2030</v>
      </c>
      <c r="I17" s="2" t="s">
        <v>75</v>
      </c>
      <c r="J17" s="10">
        <v>7.7</v>
      </c>
      <c r="K17" s="10">
        <v>13</v>
      </c>
      <c r="L17" s="39">
        <v>-0.40769230769230769</v>
      </c>
      <c r="M17" s="10">
        <f t="shared" si="1"/>
        <v>-5.3</v>
      </c>
      <c r="O17" s="2" t="s">
        <v>191</v>
      </c>
      <c r="P17" s="2">
        <f>COUNTIF(L7:L32,"&lt;"&amp;-10%)</f>
        <v>11</v>
      </c>
      <c r="Q17" s="11">
        <f>SUMIFS(M7:M32,L7:L32,"&lt;"&amp;-10%)</f>
        <v>-59.917512027000001</v>
      </c>
    </row>
    <row r="18" spans="1:17" ht="15.75" customHeight="1" x14ac:dyDescent="0.25">
      <c r="A18" s="2">
        <v>2031</v>
      </c>
      <c r="B18" s="2" t="s">
        <v>80</v>
      </c>
      <c r="C18" s="10">
        <v>2.2999999999999998</v>
      </c>
      <c r="D18" s="10">
        <v>2.6</v>
      </c>
      <c r="E18" s="14">
        <v>-0.11538461538461553</v>
      </c>
      <c r="F18" s="10">
        <f t="shared" si="0"/>
        <v>-0.30000000000000027</v>
      </c>
      <c r="H18" s="2">
        <v>2031</v>
      </c>
      <c r="I18" s="2" t="s">
        <v>80</v>
      </c>
      <c r="J18" s="10">
        <v>5</v>
      </c>
      <c r="K18" s="10">
        <v>0.83333333333333337</v>
      </c>
      <c r="L18" s="39">
        <v>5</v>
      </c>
      <c r="M18" s="10">
        <f t="shared" si="1"/>
        <v>4.166666666666667</v>
      </c>
    </row>
    <row r="19" spans="1:17" ht="15.75" customHeight="1" x14ac:dyDescent="0.25">
      <c r="A19" s="2">
        <v>2028</v>
      </c>
      <c r="B19" s="2" t="s">
        <v>84</v>
      </c>
      <c r="C19" s="10">
        <v>0.3</v>
      </c>
      <c r="D19" s="10">
        <v>1.1000000000000001</v>
      </c>
      <c r="E19" s="14">
        <v>-0.72727272727272729</v>
      </c>
      <c r="F19" s="10">
        <f t="shared" si="0"/>
        <v>-0.8</v>
      </c>
      <c r="H19" s="2">
        <v>2028</v>
      </c>
      <c r="I19" s="2" t="s">
        <v>84</v>
      </c>
      <c r="J19" s="10">
        <v>10.5</v>
      </c>
      <c r="K19" s="10">
        <v>10</v>
      </c>
      <c r="L19" s="39">
        <v>5.0000000000000044E-2</v>
      </c>
      <c r="M19" s="10">
        <f t="shared" si="1"/>
        <v>0.5</v>
      </c>
    </row>
    <row r="20" spans="1:17" ht="15.75" customHeight="1" x14ac:dyDescent="0.25">
      <c r="A20" s="2">
        <v>2030</v>
      </c>
      <c r="B20" s="2" t="s">
        <v>87</v>
      </c>
      <c r="C20" s="10">
        <v>13.35</v>
      </c>
      <c r="D20" s="10">
        <v>16</v>
      </c>
      <c r="E20" s="14">
        <v>-0.16562500000000002</v>
      </c>
      <c r="F20" s="10">
        <f t="shared" si="0"/>
        <v>-2.6500000000000004</v>
      </c>
      <c r="H20" s="2">
        <v>2030</v>
      </c>
      <c r="I20" s="2" t="s">
        <v>87</v>
      </c>
      <c r="J20" s="10">
        <v>2.1150000000000002</v>
      </c>
      <c r="K20" s="10">
        <v>8</v>
      </c>
      <c r="L20" s="39">
        <v>-0.73562499999999997</v>
      </c>
      <c r="M20" s="10">
        <f t="shared" si="1"/>
        <v>-5.8849999999999998</v>
      </c>
    </row>
    <row r="21" spans="1:17" ht="15.75" customHeight="1" x14ac:dyDescent="0.25">
      <c r="A21" s="2">
        <v>2030</v>
      </c>
      <c r="B21" s="2" t="s">
        <v>91</v>
      </c>
      <c r="C21" s="10">
        <v>26.9</v>
      </c>
      <c r="D21" s="10">
        <v>28.1</v>
      </c>
      <c r="E21" s="14">
        <v>-4.2704626334519658E-2</v>
      </c>
      <c r="F21" s="10">
        <f t="shared" si="0"/>
        <v>-1.2000000000000028</v>
      </c>
      <c r="H21" s="2">
        <v>2030</v>
      </c>
      <c r="I21" s="2" t="s">
        <v>91</v>
      </c>
      <c r="J21" s="10">
        <v>75.400000000000006</v>
      </c>
      <c r="K21" s="10">
        <v>79.900000000000006</v>
      </c>
      <c r="L21" s="39">
        <v>-5.6320400500625811E-2</v>
      </c>
      <c r="M21" s="10">
        <f t="shared" si="1"/>
        <v>-4.5</v>
      </c>
    </row>
    <row r="22" spans="1:17" ht="15.75" customHeight="1" x14ac:dyDescent="0.25">
      <c r="A22" s="2">
        <v>2030</v>
      </c>
      <c r="B22" s="2" t="s">
        <v>96</v>
      </c>
      <c r="C22" s="10">
        <v>5</v>
      </c>
      <c r="D22" s="10">
        <v>6.4</v>
      </c>
      <c r="E22" s="14">
        <v>-0.21875</v>
      </c>
      <c r="F22" s="10">
        <f t="shared" si="0"/>
        <v>-1.4000000000000004</v>
      </c>
      <c r="H22" s="2">
        <v>2030</v>
      </c>
      <c r="I22" s="2" t="s">
        <v>96</v>
      </c>
      <c r="J22" s="10">
        <v>2</v>
      </c>
      <c r="K22" s="10">
        <v>4.25</v>
      </c>
      <c r="L22" s="39">
        <v>-0.52941176470588236</v>
      </c>
      <c r="M22" s="10">
        <f t="shared" si="1"/>
        <v>-2.25</v>
      </c>
    </row>
    <row r="23" spans="1:17" ht="15.75" customHeight="1" x14ac:dyDescent="0.25">
      <c r="A23" s="2">
        <v>2030</v>
      </c>
      <c r="B23" s="2" t="s">
        <v>100</v>
      </c>
      <c r="C23" s="10">
        <v>0.4</v>
      </c>
      <c r="D23" s="10">
        <v>0.3</v>
      </c>
      <c r="E23" s="14">
        <v>0.33333333333333348</v>
      </c>
      <c r="F23" s="10">
        <f t="shared" si="0"/>
        <v>0.10000000000000003</v>
      </c>
      <c r="H23" s="2">
        <v>2030</v>
      </c>
      <c r="I23" s="2" t="s">
        <v>100</v>
      </c>
      <c r="J23" s="10">
        <v>0.98399999999999999</v>
      </c>
      <c r="K23" s="10">
        <v>1.3</v>
      </c>
      <c r="L23" s="39">
        <v>-0.24307692307692308</v>
      </c>
      <c r="M23" s="10">
        <f t="shared" si="1"/>
        <v>-0.31600000000000006</v>
      </c>
    </row>
    <row r="24" spans="1:17" ht="15.75" customHeight="1" x14ac:dyDescent="0.25">
      <c r="A24" s="2">
        <v>2030</v>
      </c>
      <c r="B24" s="2" t="s">
        <v>118</v>
      </c>
      <c r="C24" s="10">
        <v>30.6</v>
      </c>
      <c r="D24" s="10">
        <v>23.2</v>
      </c>
      <c r="E24" s="14">
        <v>0.31896551724137945</v>
      </c>
      <c r="F24" s="10">
        <f t="shared" si="0"/>
        <v>7.4000000000000021</v>
      </c>
      <c r="H24" s="2">
        <v>2030</v>
      </c>
      <c r="I24" s="2" t="s">
        <v>118</v>
      </c>
      <c r="J24" s="10">
        <v>59.3</v>
      </c>
      <c r="K24" s="10">
        <v>25.8</v>
      </c>
      <c r="L24" s="39">
        <v>1.2984496124031004</v>
      </c>
      <c r="M24" s="10">
        <f t="shared" si="1"/>
        <v>33.5</v>
      </c>
    </row>
    <row r="25" spans="1:17" ht="15.75" customHeight="1" x14ac:dyDescent="0.25">
      <c r="A25" s="2">
        <v>2030</v>
      </c>
      <c r="B25" s="2" t="s">
        <v>122</v>
      </c>
      <c r="C25" s="10">
        <v>6.8728522339999998</v>
      </c>
      <c r="D25" s="10">
        <v>9</v>
      </c>
      <c r="E25" s="14">
        <v>-0.23634975177777784</v>
      </c>
      <c r="F25" s="10">
        <f t="shared" si="0"/>
        <v>-2.1271477660000002</v>
      </c>
      <c r="H25" s="2">
        <v>2030</v>
      </c>
      <c r="I25" s="2" t="s">
        <v>122</v>
      </c>
      <c r="J25" s="10">
        <v>4.3384879730000003</v>
      </c>
      <c r="K25" s="10">
        <v>5.39</v>
      </c>
      <c r="L25" s="39">
        <v>-0.19508571929499063</v>
      </c>
      <c r="M25" s="10">
        <f t="shared" si="1"/>
        <v>-1.0515120269999993</v>
      </c>
    </row>
    <row r="26" spans="1:17" ht="15.75" customHeight="1" x14ac:dyDescent="0.25">
      <c r="A26" s="2">
        <v>2032</v>
      </c>
      <c r="B26" s="2" t="s">
        <v>126</v>
      </c>
      <c r="C26" s="10">
        <v>21.706</v>
      </c>
      <c r="D26" s="10">
        <v>19.899999999999999</v>
      </c>
      <c r="E26" s="14">
        <v>9.0753768844221261E-2</v>
      </c>
      <c r="F26" s="10">
        <f t="shared" si="0"/>
        <v>1.8060000000000009</v>
      </c>
      <c r="H26" s="2">
        <v>2032</v>
      </c>
      <c r="I26" s="2" t="s">
        <v>126</v>
      </c>
      <c r="J26" s="10">
        <v>13.885</v>
      </c>
      <c r="K26" s="10">
        <v>27</v>
      </c>
      <c r="L26" s="39">
        <v>-0.4857407407407407</v>
      </c>
      <c r="M26" s="10">
        <f t="shared" si="1"/>
        <v>-13.115</v>
      </c>
    </row>
    <row r="27" spans="1:17" ht="15.75" customHeight="1" x14ac:dyDescent="0.25">
      <c r="A27" s="2">
        <v>2030</v>
      </c>
      <c r="B27" s="2" t="s">
        <v>131</v>
      </c>
      <c r="C27" s="10">
        <v>9.1999999999999993</v>
      </c>
      <c r="D27" s="10">
        <v>12.4</v>
      </c>
      <c r="E27" s="14">
        <v>-0.25806451612903236</v>
      </c>
      <c r="F27" s="10">
        <f t="shared" si="0"/>
        <v>-3.2000000000000011</v>
      </c>
      <c r="H27" s="2">
        <v>2030</v>
      </c>
      <c r="I27" s="2" t="s">
        <v>131</v>
      </c>
      <c r="J27" s="10">
        <v>8.9</v>
      </c>
      <c r="K27" s="10">
        <v>20.399999999999999</v>
      </c>
      <c r="L27" s="39">
        <v>-0.56372549019607843</v>
      </c>
      <c r="M27" s="10">
        <f t="shared" si="1"/>
        <v>-11.499999999999998</v>
      </c>
    </row>
    <row r="28" spans="1:17" ht="15.75" customHeight="1" x14ac:dyDescent="0.25">
      <c r="A28" s="2">
        <v>2030</v>
      </c>
      <c r="B28" s="2" t="s">
        <v>135</v>
      </c>
      <c r="C28" s="10">
        <v>5.3</v>
      </c>
      <c r="D28" s="10">
        <v>7.6</v>
      </c>
      <c r="E28" s="14">
        <v>-0.30263157894736836</v>
      </c>
      <c r="F28" s="10">
        <f t="shared" si="0"/>
        <v>-2.2999999999999998</v>
      </c>
      <c r="H28" s="2">
        <v>2030</v>
      </c>
      <c r="I28" s="2" t="s">
        <v>135</v>
      </c>
      <c r="J28" s="10">
        <v>5.0999999999999996</v>
      </c>
      <c r="K28" s="10">
        <v>8.3000000000000007</v>
      </c>
      <c r="L28" s="39">
        <v>-0.38554216867469893</v>
      </c>
      <c r="M28" s="10">
        <f t="shared" si="1"/>
        <v>-3.2000000000000011</v>
      </c>
    </row>
    <row r="29" spans="1:17" ht="15.75" customHeight="1" x14ac:dyDescent="0.25">
      <c r="A29" s="2">
        <v>2030</v>
      </c>
      <c r="B29" s="2" t="s">
        <v>143</v>
      </c>
      <c r="C29" s="10">
        <v>23</v>
      </c>
      <c r="D29" s="10">
        <v>24.9</v>
      </c>
      <c r="E29" s="14">
        <v>-7.6305220883534086E-2</v>
      </c>
      <c r="F29" s="10">
        <f t="shared" si="0"/>
        <v>-1.8999999999999986</v>
      </c>
      <c r="H29" s="2">
        <v>2030</v>
      </c>
      <c r="I29" s="2" t="s">
        <v>143</v>
      </c>
      <c r="J29" s="10">
        <v>7.7</v>
      </c>
      <c r="K29" s="10">
        <v>7.68</v>
      </c>
      <c r="L29" s="39">
        <v>2.6041666666667407E-3</v>
      </c>
      <c r="M29" s="10">
        <f t="shared" si="1"/>
        <v>2.0000000000000462E-2</v>
      </c>
    </row>
    <row r="30" spans="1:17" ht="15.75" customHeight="1" x14ac:dyDescent="0.25">
      <c r="A30" s="2">
        <v>2032</v>
      </c>
      <c r="B30" s="2" t="s">
        <v>148</v>
      </c>
      <c r="C30" s="10">
        <v>0.2</v>
      </c>
      <c r="D30" s="10">
        <v>0.2</v>
      </c>
      <c r="E30" s="14">
        <v>0</v>
      </c>
      <c r="F30" s="10">
        <f t="shared" si="0"/>
        <v>0</v>
      </c>
      <c r="H30" s="2">
        <v>2032</v>
      </c>
      <c r="I30" s="2" t="s">
        <v>148</v>
      </c>
      <c r="J30" s="10">
        <v>3.8</v>
      </c>
      <c r="K30" s="10">
        <v>3.5</v>
      </c>
      <c r="L30" s="39">
        <v>8.5714285714285632E-2</v>
      </c>
      <c r="M30" s="10">
        <f t="shared" si="1"/>
        <v>0.29999999999999982</v>
      </c>
    </row>
    <row r="31" spans="1:17" ht="15.75" customHeight="1" x14ac:dyDescent="0.25">
      <c r="A31" s="2">
        <v>2032</v>
      </c>
      <c r="B31" s="2" t="s">
        <v>152</v>
      </c>
      <c r="C31" s="10">
        <v>0.81</v>
      </c>
      <c r="D31" s="10">
        <v>0.8</v>
      </c>
      <c r="E31" s="14">
        <v>1.2499999999999956E-2</v>
      </c>
      <c r="F31" s="10">
        <f t="shared" si="0"/>
        <v>1.0000000000000009E-2</v>
      </c>
      <c r="H31" s="2">
        <v>2032</v>
      </c>
      <c r="I31" s="2" t="s">
        <v>152</v>
      </c>
      <c r="J31" s="10">
        <v>1.71</v>
      </c>
      <c r="K31" s="10">
        <v>1.4</v>
      </c>
      <c r="L31" s="39">
        <v>0.22142857142857153</v>
      </c>
      <c r="M31" s="10">
        <f t="shared" si="1"/>
        <v>0.31000000000000005</v>
      </c>
    </row>
    <row r="32" spans="1:17" ht="15.75" customHeight="1" x14ac:dyDescent="0.25">
      <c r="A32" s="2">
        <v>2030</v>
      </c>
      <c r="B32" s="2" t="s">
        <v>157</v>
      </c>
      <c r="C32" s="10">
        <v>79</v>
      </c>
      <c r="D32" s="10">
        <v>77</v>
      </c>
      <c r="E32" s="14">
        <v>2.5974025974025983E-2</v>
      </c>
      <c r="F32" s="10">
        <f t="shared" si="0"/>
        <v>2</v>
      </c>
      <c r="H32" s="2">
        <v>2030</v>
      </c>
      <c r="I32" s="2" t="s">
        <v>157</v>
      </c>
      <c r="J32" s="10">
        <v>41.4</v>
      </c>
      <c r="K32" s="10">
        <v>41</v>
      </c>
      <c r="L32" s="39">
        <v>9.7560975609756184E-3</v>
      </c>
      <c r="M32" s="10">
        <f t="shared" si="1"/>
        <v>0.39999999999999858</v>
      </c>
    </row>
    <row r="33" spans="1:23" ht="15.75" customHeight="1" x14ac:dyDescent="0.25">
      <c r="A33" s="18"/>
      <c r="B33" s="3"/>
      <c r="C33" s="19"/>
      <c r="D33" s="20"/>
      <c r="E33" s="3"/>
      <c r="F33" s="3"/>
      <c r="G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 x14ac:dyDescent="0.25">
      <c r="A34" s="18"/>
      <c r="B34" s="3"/>
      <c r="C34" s="19"/>
      <c r="D34" s="20"/>
      <c r="E34" s="3"/>
      <c r="F34" s="3"/>
      <c r="G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 x14ac:dyDescent="0.3">
      <c r="A35" s="21" t="s">
        <v>193</v>
      </c>
      <c r="B35" s="3"/>
      <c r="C35" s="19"/>
      <c r="D35" s="20"/>
      <c r="E35" s="3"/>
      <c r="F35" s="3"/>
      <c r="G35" s="3"/>
      <c r="H35" s="21" t="s">
        <v>193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 x14ac:dyDescent="0.25">
      <c r="A36" s="18">
        <v>2030</v>
      </c>
      <c r="B36" s="3" t="s">
        <v>13</v>
      </c>
      <c r="C36" s="19">
        <v>0.5</v>
      </c>
      <c r="D36" s="20"/>
      <c r="E36" s="3"/>
      <c r="F36" s="3"/>
      <c r="G36" s="3"/>
      <c r="H36" s="18">
        <v>2030</v>
      </c>
      <c r="I36" s="3" t="s">
        <v>13</v>
      </c>
      <c r="J36" s="19">
        <v>0.81796382499999998</v>
      </c>
      <c r="K36" s="3"/>
      <c r="L36" s="1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 x14ac:dyDescent="0.25">
      <c r="A37" s="18">
        <v>2030</v>
      </c>
      <c r="B37" s="3" t="s">
        <v>23</v>
      </c>
      <c r="C37" s="19">
        <v>0.1</v>
      </c>
      <c r="D37" s="20"/>
      <c r="E37" s="3"/>
      <c r="F37" s="3"/>
      <c r="G37" s="3"/>
      <c r="H37" s="18">
        <v>2030</v>
      </c>
      <c r="I37" s="3" t="s">
        <v>23</v>
      </c>
      <c r="J37" s="19">
        <v>0</v>
      </c>
      <c r="K37" s="3"/>
      <c r="L37" s="1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 x14ac:dyDescent="0.25">
      <c r="A38" s="18">
        <v>2030</v>
      </c>
      <c r="B38" s="3" t="s">
        <v>51</v>
      </c>
      <c r="C38" s="20"/>
      <c r="D38" s="19">
        <v>145</v>
      </c>
      <c r="E38" s="3"/>
      <c r="F38" s="3"/>
      <c r="G38" s="3"/>
      <c r="H38" s="18">
        <v>2030</v>
      </c>
      <c r="I38" s="3" t="s">
        <v>51</v>
      </c>
      <c r="J38" s="20"/>
      <c r="K38" s="19">
        <v>215</v>
      </c>
      <c r="L38" s="1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 x14ac:dyDescent="0.25">
      <c r="A39" s="18">
        <v>2030</v>
      </c>
      <c r="B39" s="3" t="s">
        <v>61</v>
      </c>
      <c r="C39" s="20"/>
      <c r="D39" s="19">
        <v>2.2999999999999998</v>
      </c>
      <c r="E39" s="3"/>
      <c r="F39" s="3"/>
      <c r="G39" s="3"/>
      <c r="H39" s="18">
        <v>2030</v>
      </c>
      <c r="I39" s="3" t="s">
        <v>61</v>
      </c>
      <c r="J39" s="20"/>
      <c r="K39" s="19">
        <v>1.2</v>
      </c>
      <c r="L39" s="2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 x14ac:dyDescent="0.25">
      <c r="A40" s="18">
        <v>2030</v>
      </c>
      <c r="B40" s="3" t="s">
        <v>105</v>
      </c>
      <c r="C40" s="20"/>
      <c r="D40" s="19">
        <v>2.2000000000000002</v>
      </c>
      <c r="E40" s="3"/>
      <c r="F40" s="3"/>
      <c r="G40" s="3"/>
      <c r="H40" s="18">
        <v>2030</v>
      </c>
      <c r="I40" s="3" t="s">
        <v>105</v>
      </c>
      <c r="J40" s="20"/>
      <c r="K40" s="19">
        <v>0.5</v>
      </c>
      <c r="L40" s="2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 x14ac:dyDescent="0.25">
      <c r="A41" s="18">
        <v>2030</v>
      </c>
      <c r="B41" s="3" t="s">
        <v>110</v>
      </c>
      <c r="C41" s="19">
        <v>0.27339999999999998</v>
      </c>
      <c r="D41" s="20"/>
      <c r="E41" s="3"/>
      <c r="F41" s="3"/>
      <c r="G41" s="3"/>
      <c r="H41" s="18">
        <v>2030</v>
      </c>
      <c r="I41" s="3" t="s">
        <v>110</v>
      </c>
      <c r="J41" s="19">
        <v>0.64900000000000002</v>
      </c>
      <c r="K41" s="3"/>
      <c r="L41" s="2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 x14ac:dyDescent="0.25">
      <c r="A42" s="18">
        <v>2030</v>
      </c>
      <c r="B42" s="3" t="s">
        <v>114</v>
      </c>
      <c r="C42" s="19">
        <v>0.4</v>
      </c>
      <c r="D42" s="20"/>
      <c r="E42" s="3"/>
      <c r="F42" s="3"/>
      <c r="G42" s="3"/>
      <c r="H42" s="18">
        <v>2030</v>
      </c>
      <c r="I42" s="3" t="s">
        <v>114</v>
      </c>
      <c r="J42" s="19">
        <v>0.57599999999999996</v>
      </c>
      <c r="K42" s="3"/>
      <c r="L42" s="2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 x14ac:dyDescent="0.25">
      <c r="A43" s="18">
        <v>2030</v>
      </c>
      <c r="B43" s="3" t="s">
        <v>139</v>
      </c>
      <c r="C43" s="20"/>
      <c r="D43" s="20"/>
      <c r="E43" s="3"/>
      <c r="F43" s="3"/>
      <c r="G43" s="3"/>
      <c r="H43" s="18">
        <v>2030</v>
      </c>
      <c r="I43" s="3" t="s">
        <v>139</v>
      </c>
      <c r="J43" s="20"/>
      <c r="K43" s="20"/>
      <c r="L43" s="2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 x14ac:dyDescent="0.25">
      <c r="A44" s="18">
        <v>2030</v>
      </c>
      <c r="B44" s="3" t="s">
        <v>161</v>
      </c>
      <c r="C44" s="19">
        <v>0.67700000000000005</v>
      </c>
      <c r="D44" s="20"/>
      <c r="E44" s="3"/>
      <c r="F44" s="3"/>
      <c r="G44" s="3"/>
      <c r="H44" s="18">
        <v>2030</v>
      </c>
      <c r="I44" s="3" t="s">
        <v>161</v>
      </c>
      <c r="J44" s="19">
        <v>0.64</v>
      </c>
      <c r="K44" s="3"/>
      <c r="L44" s="2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52" spans="8:8" ht="15.75" customHeight="1" x14ac:dyDescent="0.25">
      <c r="H52" s="10"/>
    </row>
    <row r="53" spans="8:8" ht="15.75" customHeight="1" x14ac:dyDescent="0.25">
      <c r="H53" s="10"/>
    </row>
    <row r="54" spans="8:8" ht="15.75" customHeight="1" x14ac:dyDescent="0.25">
      <c r="H54" s="10"/>
    </row>
    <row r="55" spans="8:8" ht="15.75" customHeight="1" x14ac:dyDescent="0.25">
      <c r="H55" s="10"/>
    </row>
    <row r="56" spans="8:8" ht="15.75" customHeight="1" x14ac:dyDescent="0.25">
      <c r="H56" s="10"/>
    </row>
    <row r="57" spans="8:8" ht="15.75" customHeight="1" x14ac:dyDescent="0.25">
      <c r="H57" s="10"/>
    </row>
    <row r="58" spans="8:8" ht="15.75" customHeight="1" x14ac:dyDescent="0.25">
      <c r="H58" s="10"/>
    </row>
    <row r="59" spans="8:8" ht="15.75" customHeight="1" x14ac:dyDescent="0.25">
      <c r="H59" s="10"/>
    </row>
    <row r="60" spans="8:8" ht="15.75" customHeight="1" x14ac:dyDescent="0.25">
      <c r="H60" s="10"/>
    </row>
    <row r="61" spans="8:8" ht="15.75" customHeight="1" x14ac:dyDescent="0.25">
      <c r="H61" s="10"/>
    </row>
    <row r="62" spans="8:8" ht="15.75" customHeight="1" x14ac:dyDescent="0.25">
      <c r="H62" s="10"/>
    </row>
    <row r="63" spans="8:8" ht="15.75" customHeight="1" x14ac:dyDescent="0.25">
      <c r="H63" s="10"/>
    </row>
    <row r="64" spans="8:8" ht="15.75" customHeight="1" x14ac:dyDescent="0.25">
      <c r="H64" s="10"/>
    </row>
    <row r="65" spans="8:8" ht="15.75" customHeight="1" x14ac:dyDescent="0.25">
      <c r="H65" s="10"/>
    </row>
    <row r="66" spans="8:8" ht="15.75" customHeight="1" x14ac:dyDescent="0.25">
      <c r="H66" s="10"/>
    </row>
    <row r="67" spans="8:8" ht="15.75" customHeight="1" x14ac:dyDescent="0.25">
      <c r="H67" s="10"/>
    </row>
    <row r="68" spans="8:8" ht="15.75" customHeight="1" x14ac:dyDescent="0.25">
      <c r="H68" s="10"/>
    </row>
    <row r="69" spans="8:8" ht="15.75" customHeight="1" x14ac:dyDescent="0.25">
      <c r="H69" s="10"/>
    </row>
    <row r="70" spans="8:8" ht="15.75" customHeight="1" x14ac:dyDescent="0.25">
      <c r="H70" s="10"/>
    </row>
    <row r="71" spans="8:8" ht="15.75" customHeight="1" x14ac:dyDescent="0.25">
      <c r="H71" s="10"/>
    </row>
    <row r="72" spans="8:8" ht="15.75" customHeight="1" x14ac:dyDescent="0.25">
      <c r="H72" s="10"/>
    </row>
    <row r="73" spans="8:8" ht="15.75" customHeight="1" x14ac:dyDescent="0.25">
      <c r="H73" s="10"/>
    </row>
    <row r="74" spans="8:8" ht="15.75" customHeight="1" x14ac:dyDescent="0.25">
      <c r="H74" s="10"/>
    </row>
    <row r="75" spans="8:8" ht="15.75" customHeight="1" x14ac:dyDescent="0.25">
      <c r="H75" s="10"/>
    </row>
    <row r="76" spans="8:8" ht="15.75" customHeight="1" x14ac:dyDescent="0.25">
      <c r="H76" s="10"/>
    </row>
    <row r="77" spans="8:8" ht="15.75" customHeight="1" x14ac:dyDescent="0.25">
      <c r="H77" s="10"/>
    </row>
    <row r="81" spans="6:21" ht="15.75" customHeight="1" x14ac:dyDescent="0.2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6:21" ht="15.75" customHeight="1" x14ac:dyDescent="0.2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6:21" ht="15.75" customHeight="1" x14ac:dyDescent="0.2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6:21" ht="15.75" customHeight="1" x14ac:dyDescent="0.25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6:21" ht="15.75" customHeight="1" x14ac:dyDescent="0.2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6:21" ht="15.75" customHeight="1" x14ac:dyDescent="0.2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6:21" ht="15.75" customHeight="1" x14ac:dyDescent="0.2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6:21" ht="15.75" customHeight="1" x14ac:dyDescent="0.2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6:21" ht="15.75" customHeight="1" x14ac:dyDescent="0.25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</sheetData>
  <conditionalFormatting sqref="E7:E32 L7:L32">
    <cfRule type="cellIs" dxfId="4" priority="1" operator="greaterThan">
      <formula>0.5</formula>
    </cfRule>
    <cfRule type="cellIs" dxfId="2" priority="3" operator="between">
      <formula>-0.1</formula>
      <formula>0.1</formula>
    </cfRule>
    <cfRule type="cellIs" dxfId="1" priority="4" operator="between">
      <formula>-0.1</formula>
      <formula>-0.5</formula>
    </cfRule>
    <cfRule type="cellIs" dxfId="0" priority="5" operator="lessThan">
      <formula>-0.5</formula>
    </cfRule>
  </conditionalFormatting>
  <conditionalFormatting sqref="L7:L30 E7:E32 L32">
    <cfRule type="cellIs" dxfId="3" priority="2" operator="between">
      <formula>0.1</formula>
      <formula>0.5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5"/>
  <sheetViews>
    <sheetView workbookViewId="0"/>
  </sheetViews>
  <sheetFormatPr defaultColWidth="12.6328125" defaultRowHeight="15.75" customHeight="1" x14ac:dyDescent="0.25"/>
  <sheetData>
    <row r="1" spans="1:23" x14ac:dyDescent="0.3">
      <c r="A1" s="15" t="s">
        <v>194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3">
      <c r="A2" s="17" t="s">
        <v>195</v>
      </c>
      <c r="B2" s="15"/>
      <c r="C2" s="15"/>
      <c r="D2" s="15"/>
      <c r="E2" s="15"/>
      <c r="F2" s="16"/>
      <c r="G2" s="15"/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3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3">
      <c r="A4" s="6" t="s">
        <v>196</v>
      </c>
      <c r="B4" s="6"/>
      <c r="C4" s="6"/>
      <c r="D4" s="6"/>
      <c r="E4" s="6"/>
      <c r="F4" s="6"/>
    </row>
    <row r="6" spans="1:23" ht="15.75" customHeight="1" x14ac:dyDescent="0.25">
      <c r="A6" s="7" t="s">
        <v>166</v>
      </c>
      <c r="B6" s="7" t="s">
        <v>167</v>
      </c>
      <c r="C6" s="7" t="s">
        <v>168</v>
      </c>
      <c r="D6" s="7" t="s">
        <v>169</v>
      </c>
      <c r="E6" s="7" t="s">
        <v>171</v>
      </c>
      <c r="F6" s="7" t="s">
        <v>172</v>
      </c>
    </row>
    <row r="7" spans="1:23" x14ac:dyDescent="0.3">
      <c r="A7" s="3">
        <v>2030</v>
      </c>
      <c r="B7" s="9" t="s">
        <v>33</v>
      </c>
      <c r="C7" s="11">
        <v>4.0999999999999996</v>
      </c>
      <c r="D7" s="11"/>
      <c r="E7" s="10">
        <v>11.2</v>
      </c>
      <c r="F7" s="10">
        <v>4.1000000000000005</v>
      </c>
      <c r="G7" s="13"/>
    </row>
    <row r="8" spans="1:23" x14ac:dyDescent="0.3">
      <c r="A8" s="3">
        <v>2030</v>
      </c>
      <c r="B8" s="9" t="s">
        <v>46</v>
      </c>
      <c r="C8" s="11">
        <v>8.8000000000000007</v>
      </c>
      <c r="D8" s="11"/>
      <c r="E8" s="10">
        <v>11.6</v>
      </c>
      <c r="F8" s="10">
        <v>5</v>
      </c>
      <c r="G8" s="13"/>
    </row>
    <row r="9" spans="1:23" x14ac:dyDescent="0.3">
      <c r="A9" s="3">
        <v>2030</v>
      </c>
      <c r="B9" s="9" t="s">
        <v>72</v>
      </c>
      <c r="C9" s="11">
        <v>73.5</v>
      </c>
      <c r="D9" s="11"/>
      <c r="E9" s="10">
        <v>81.599999999999994</v>
      </c>
      <c r="F9" s="10">
        <v>71.733333333333334</v>
      </c>
      <c r="G9" s="13"/>
    </row>
    <row r="10" spans="1:23" x14ac:dyDescent="0.3">
      <c r="A10" s="3">
        <v>2030</v>
      </c>
      <c r="B10" s="9" t="s">
        <v>75</v>
      </c>
      <c r="C10" s="11">
        <v>14.7</v>
      </c>
      <c r="D10" s="11"/>
      <c r="E10" s="10">
        <v>23</v>
      </c>
      <c r="F10" s="10">
        <v>14.8</v>
      </c>
      <c r="G10" s="13"/>
    </row>
    <row r="11" spans="1:23" x14ac:dyDescent="0.3">
      <c r="A11" s="3">
        <v>2028</v>
      </c>
      <c r="B11" s="9" t="s">
        <v>84</v>
      </c>
      <c r="C11" s="11">
        <v>10.8</v>
      </c>
      <c r="D11" s="11">
        <v>9.6</v>
      </c>
      <c r="E11" s="10">
        <v>11.1</v>
      </c>
      <c r="F11" s="10">
        <v>5.7166666666666668</v>
      </c>
      <c r="G11" s="13"/>
    </row>
    <row r="12" spans="1:23" x14ac:dyDescent="0.3">
      <c r="A12" s="3">
        <v>2030</v>
      </c>
      <c r="B12" s="9" t="s">
        <v>87</v>
      </c>
      <c r="C12" s="11">
        <v>15.465</v>
      </c>
      <c r="D12" s="11"/>
      <c r="E12" s="10">
        <v>24</v>
      </c>
      <c r="F12" s="10">
        <v>11.4</v>
      </c>
      <c r="G12" s="13"/>
    </row>
    <row r="13" spans="1:23" x14ac:dyDescent="0.3">
      <c r="A13" s="3">
        <v>2032</v>
      </c>
      <c r="B13" s="9" t="s">
        <v>126</v>
      </c>
      <c r="C13" s="11">
        <v>35.591000000000001</v>
      </c>
      <c r="D13" s="11"/>
      <c r="E13" s="10">
        <v>46.9</v>
      </c>
      <c r="F13" s="10">
        <v>20.7</v>
      </c>
      <c r="G13" s="13"/>
    </row>
    <row r="14" spans="1:23" x14ac:dyDescent="0.3">
      <c r="A14" s="3">
        <v>2030</v>
      </c>
      <c r="B14" s="9" t="s">
        <v>131</v>
      </c>
      <c r="C14" s="11">
        <v>18.100000000000001</v>
      </c>
      <c r="D14" s="11"/>
      <c r="E14" s="10">
        <v>32.799999999999997</v>
      </c>
      <c r="F14" s="10">
        <v>18.600000000000001</v>
      </c>
      <c r="G14" s="13"/>
    </row>
    <row r="15" spans="1:23" x14ac:dyDescent="0.3">
      <c r="A15" s="3">
        <v>2030</v>
      </c>
      <c r="B15" s="9" t="s">
        <v>135</v>
      </c>
      <c r="C15" s="11">
        <v>10.4</v>
      </c>
      <c r="D15" s="11"/>
      <c r="E15" s="10">
        <v>15.9</v>
      </c>
      <c r="F15" s="10">
        <v>10.399999999999999</v>
      </c>
      <c r="G1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88"/>
  <sheetViews>
    <sheetView workbookViewId="0"/>
  </sheetViews>
  <sheetFormatPr defaultColWidth="12.6328125" defaultRowHeight="15.5" customHeight="1" x14ac:dyDescent="0.25"/>
  <cols>
    <col min="6" max="6" width="16.453125" customWidth="1"/>
    <col min="15" max="15" width="17.453125" customWidth="1"/>
  </cols>
  <sheetData>
    <row r="1" spans="1:25" ht="15.5" customHeight="1" x14ac:dyDescent="0.3">
      <c r="A1" s="15" t="s">
        <v>197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.5" customHeight="1" x14ac:dyDescent="0.3">
      <c r="A2" s="17" t="s">
        <v>198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5" customHeight="1" x14ac:dyDescent="0.3">
      <c r="A3" s="15"/>
      <c r="B3" s="15"/>
      <c r="C3" s="15"/>
      <c r="D3" s="15"/>
      <c r="E3" s="15"/>
      <c r="F3" s="15"/>
      <c r="G3" s="16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.5" customHeight="1" x14ac:dyDescent="0.3">
      <c r="A4" s="5" t="s">
        <v>164</v>
      </c>
      <c r="B4" s="5"/>
      <c r="C4" s="5"/>
      <c r="D4" s="5"/>
      <c r="E4" s="5"/>
      <c r="F4" s="5"/>
      <c r="H4" s="4" t="s">
        <v>163</v>
      </c>
      <c r="I4" s="4"/>
      <c r="J4" s="4"/>
      <c r="K4" s="4"/>
      <c r="L4" s="4"/>
      <c r="M4" s="4"/>
      <c r="O4" s="6" t="s">
        <v>182</v>
      </c>
      <c r="P4" s="6"/>
      <c r="Q4" s="6"/>
    </row>
    <row r="6" spans="1:25" ht="15.5" customHeight="1" x14ac:dyDescent="0.3">
      <c r="A6" s="1" t="s">
        <v>166</v>
      </c>
      <c r="B6" s="1" t="s">
        <v>167</v>
      </c>
      <c r="C6" s="1" t="s">
        <v>168</v>
      </c>
      <c r="D6" s="1" t="s">
        <v>173</v>
      </c>
      <c r="E6" s="1" t="s">
        <v>183</v>
      </c>
      <c r="F6" s="1" t="s">
        <v>199</v>
      </c>
      <c r="H6" s="1" t="s">
        <v>166</v>
      </c>
      <c r="I6" s="1" t="s">
        <v>167</v>
      </c>
      <c r="J6" s="1" t="s">
        <v>168</v>
      </c>
      <c r="K6" s="1" t="s">
        <v>170</v>
      </c>
      <c r="L6" s="1" t="s">
        <v>183</v>
      </c>
      <c r="M6" s="1" t="s">
        <v>184</v>
      </c>
      <c r="O6" s="12" t="s">
        <v>185</v>
      </c>
      <c r="P6" s="1" t="s">
        <v>186</v>
      </c>
      <c r="Q6" s="1" t="s">
        <v>187</v>
      </c>
    </row>
    <row r="7" spans="1:25" ht="15.5" customHeight="1" x14ac:dyDescent="0.25">
      <c r="A7" s="2">
        <v>2030</v>
      </c>
      <c r="B7" s="2" t="s">
        <v>18</v>
      </c>
      <c r="C7" s="11">
        <v>10</v>
      </c>
      <c r="D7" s="11">
        <v>21</v>
      </c>
      <c r="E7" s="13">
        <v>-0.52380952380952384</v>
      </c>
      <c r="F7" s="11">
        <v>-11</v>
      </c>
      <c r="H7" s="2">
        <v>2030</v>
      </c>
      <c r="I7" s="2" t="s">
        <v>13</v>
      </c>
      <c r="J7" s="11">
        <v>0.5</v>
      </c>
      <c r="K7" s="11">
        <v>0.22</v>
      </c>
      <c r="L7" s="13">
        <v>1.2727272727272729</v>
      </c>
      <c r="M7" s="11">
        <v>0.28000000000000003</v>
      </c>
      <c r="O7" s="2" t="s">
        <v>188</v>
      </c>
      <c r="P7" s="2">
        <f>COUNT(J7:J37)</f>
        <v>31</v>
      </c>
    </row>
    <row r="8" spans="1:25" ht="15.5" customHeight="1" x14ac:dyDescent="0.25">
      <c r="A8" s="2">
        <v>2030</v>
      </c>
      <c r="B8" s="2" t="s">
        <v>28</v>
      </c>
      <c r="C8" s="11">
        <v>9.6666666666666661</v>
      </c>
      <c r="D8" s="11">
        <v>15.066666666666666</v>
      </c>
      <c r="E8" s="13">
        <v>-0.3584070796460177</v>
      </c>
      <c r="F8" s="11">
        <v>-5.4</v>
      </c>
      <c r="H8" s="2">
        <v>2030</v>
      </c>
      <c r="I8" s="2" t="s">
        <v>18</v>
      </c>
      <c r="J8" s="11">
        <v>9</v>
      </c>
      <c r="K8" s="11">
        <v>6.5049999999999999</v>
      </c>
      <c r="L8" s="13">
        <v>0.38355111452728674</v>
      </c>
      <c r="M8" s="11">
        <v>2.4950000000000001</v>
      </c>
      <c r="O8" s="2" t="s">
        <v>189</v>
      </c>
      <c r="P8" s="2">
        <f>P7-P9-P10</f>
        <v>8</v>
      </c>
    </row>
    <row r="9" spans="1:25" ht="15.5" customHeight="1" x14ac:dyDescent="0.25">
      <c r="A9" s="2">
        <v>2030</v>
      </c>
      <c r="B9" s="2" t="s">
        <v>33</v>
      </c>
      <c r="C9" s="11">
        <v>3.2</v>
      </c>
      <c r="D9" s="11">
        <v>2.66</v>
      </c>
      <c r="E9" s="13">
        <v>0.20300751879699241</v>
      </c>
      <c r="F9" s="11">
        <v>0.54</v>
      </c>
      <c r="H9" s="2">
        <v>2030</v>
      </c>
      <c r="I9" s="2" t="s">
        <v>23</v>
      </c>
      <c r="J9" s="11">
        <v>0.1</v>
      </c>
      <c r="K9" s="11">
        <v>0.495</v>
      </c>
      <c r="L9" s="13">
        <v>-0.79797979797979801</v>
      </c>
      <c r="M9" s="11">
        <v>-0.39500000000000002</v>
      </c>
      <c r="O9" s="2" t="s">
        <v>200</v>
      </c>
      <c r="P9" s="2">
        <f>COUNTIF(L7:L37,"&gt;"&amp;10%)</f>
        <v>13</v>
      </c>
      <c r="Q9" s="11">
        <f>SUMIFS(M7:M37,L7:L37,"&gt;"&amp;10%)</f>
        <v>43.954999999999991</v>
      </c>
    </row>
    <row r="10" spans="1:25" ht="15.5" customHeight="1" x14ac:dyDescent="0.25">
      <c r="A10" s="2">
        <v>2030</v>
      </c>
      <c r="B10" s="2" t="s">
        <v>42</v>
      </c>
      <c r="C10" s="11">
        <v>0.75</v>
      </c>
      <c r="D10" s="11">
        <v>2.3333333333333335</v>
      </c>
      <c r="E10" s="13">
        <v>-0.6785714285714286</v>
      </c>
      <c r="F10" s="11">
        <v>-1.5833333333333335</v>
      </c>
      <c r="H10" s="2">
        <v>2030</v>
      </c>
      <c r="I10" s="2" t="s">
        <v>28</v>
      </c>
      <c r="J10" s="11">
        <v>11.1</v>
      </c>
      <c r="K10" s="11">
        <v>10.182</v>
      </c>
      <c r="L10" s="13">
        <v>9.0159104301708926E-2</v>
      </c>
      <c r="M10" s="11">
        <v>0.91799999999999926</v>
      </c>
      <c r="O10" s="2" t="s">
        <v>201</v>
      </c>
      <c r="P10" s="2">
        <f>COUNTIF(L7:L37,"&lt;"&amp;-10%)</f>
        <v>10</v>
      </c>
      <c r="Q10" s="11">
        <f>SUMIFS(M7:M37,L7:L37,"&lt;"&amp;-10%)</f>
        <v>-16.956000000000003</v>
      </c>
    </row>
    <row r="11" spans="1:25" ht="15.5" customHeight="1" x14ac:dyDescent="0.25">
      <c r="A11" s="2">
        <v>2030</v>
      </c>
      <c r="B11" s="2" t="s">
        <v>46</v>
      </c>
      <c r="C11" s="11">
        <v>6.666666666666667</v>
      </c>
      <c r="D11" s="11">
        <v>14.250000000000002</v>
      </c>
      <c r="E11" s="13">
        <v>-0.53216374269005851</v>
      </c>
      <c r="F11" s="11">
        <v>-7.5833333333333348</v>
      </c>
      <c r="H11" s="2">
        <v>2030</v>
      </c>
      <c r="I11" s="2" t="s">
        <v>33</v>
      </c>
      <c r="J11" s="11">
        <v>0.9</v>
      </c>
      <c r="K11" s="11">
        <v>0.70599999999999996</v>
      </c>
      <c r="L11" s="13">
        <v>0.27478753541076495</v>
      </c>
      <c r="M11" s="11">
        <v>0.19400000000000006</v>
      </c>
    </row>
    <row r="12" spans="1:25" ht="15.5" customHeight="1" x14ac:dyDescent="0.25">
      <c r="A12" s="2">
        <v>2030</v>
      </c>
      <c r="B12" s="2" t="s">
        <v>56</v>
      </c>
      <c r="C12" s="11">
        <v>29.574016666666665</v>
      </c>
      <c r="D12" s="11">
        <v>16.583333333333332</v>
      </c>
      <c r="E12" s="13">
        <v>0.78335778894472363</v>
      </c>
      <c r="F12" s="11">
        <v>12.990683333333333</v>
      </c>
      <c r="H12" s="2">
        <v>2030</v>
      </c>
      <c r="I12" s="2" t="s">
        <v>38</v>
      </c>
      <c r="J12" s="11">
        <v>0.31</v>
      </c>
      <c r="K12" s="11">
        <v>1.2609999999999999</v>
      </c>
      <c r="L12" s="13">
        <v>-0.75416336241078508</v>
      </c>
      <c r="M12" s="11">
        <v>-0.95099999999999985</v>
      </c>
    </row>
    <row r="13" spans="1:25" ht="15.5" customHeight="1" x14ac:dyDescent="0.3">
      <c r="A13" s="2">
        <v>2030</v>
      </c>
      <c r="B13" s="2" t="s">
        <v>65</v>
      </c>
      <c r="C13" s="11">
        <v>64.666666666666671</v>
      </c>
      <c r="D13" s="11">
        <v>103.5</v>
      </c>
      <c r="E13" s="13">
        <v>-0.37520128824476651</v>
      </c>
      <c r="F13" s="11">
        <v>-38.833333333333329</v>
      </c>
      <c r="H13" s="2">
        <v>2030</v>
      </c>
      <c r="I13" s="2" t="s">
        <v>42</v>
      </c>
      <c r="J13" s="11">
        <v>0.2</v>
      </c>
      <c r="K13" s="11">
        <v>0.158</v>
      </c>
      <c r="L13" s="13">
        <v>0.26582278481012667</v>
      </c>
      <c r="M13" s="11">
        <v>4.200000000000001E-2</v>
      </c>
      <c r="O13" s="12" t="s">
        <v>192</v>
      </c>
      <c r="P13" s="1" t="s">
        <v>186</v>
      </c>
      <c r="Q13" s="1" t="s">
        <v>187</v>
      </c>
    </row>
    <row r="14" spans="1:25" ht="15.5" customHeight="1" x14ac:dyDescent="0.25">
      <c r="A14" s="2">
        <v>2029</v>
      </c>
      <c r="B14" s="2" t="s">
        <v>69</v>
      </c>
      <c r="C14" s="11">
        <v>7.1</v>
      </c>
      <c r="D14" s="11">
        <v>8.5833333333333339</v>
      </c>
      <c r="E14" s="13">
        <v>-0.17281553398058258</v>
      </c>
      <c r="F14" s="11">
        <v>-1.4833333333333343</v>
      </c>
      <c r="H14" s="2">
        <v>2030</v>
      </c>
      <c r="I14" s="2" t="s">
        <v>46</v>
      </c>
      <c r="J14" s="11">
        <v>0.8</v>
      </c>
      <c r="K14" s="11">
        <v>0.68700000000000006</v>
      </c>
      <c r="L14" s="13">
        <v>0.16448326055312945</v>
      </c>
      <c r="M14" s="11">
        <v>0.11299999999999999</v>
      </c>
      <c r="O14" s="2" t="s">
        <v>188</v>
      </c>
      <c r="P14" s="2">
        <f>COUNT(D7:D29)</f>
        <v>23</v>
      </c>
    </row>
    <row r="15" spans="1:25" ht="15.5" customHeight="1" x14ac:dyDescent="0.25">
      <c r="A15" s="2">
        <v>2030</v>
      </c>
      <c r="B15" s="2" t="s">
        <v>72</v>
      </c>
      <c r="C15" s="11">
        <v>35.1</v>
      </c>
      <c r="D15" s="11">
        <v>56.416666666666671</v>
      </c>
      <c r="E15" s="13">
        <v>-0.37784342688330874</v>
      </c>
      <c r="F15" s="11">
        <v>-21.31666666666667</v>
      </c>
      <c r="H15" s="2">
        <v>2030</v>
      </c>
      <c r="I15" s="2" t="s">
        <v>56</v>
      </c>
      <c r="J15" s="11">
        <v>8.2506000000000004</v>
      </c>
      <c r="K15" s="11">
        <v>16.422000000000001</v>
      </c>
      <c r="L15" s="13">
        <v>-0.49758860065765431</v>
      </c>
      <c r="M15" s="11">
        <v>-8.1714000000000002</v>
      </c>
      <c r="O15" s="2" t="s">
        <v>189</v>
      </c>
      <c r="P15" s="2">
        <f>P14-P16-P17</f>
        <v>2</v>
      </c>
    </row>
    <row r="16" spans="1:25" ht="15.5" customHeight="1" x14ac:dyDescent="0.25">
      <c r="A16" s="2">
        <v>2030</v>
      </c>
      <c r="B16" s="2" t="s">
        <v>75</v>
      </c>
      <c r="C16" s="11">
        <v>6.416666666666667</v>
      </c>
      <c r="D16" s="11">
        <v>24.666666666666668</v>
      </c>
      <c r="E16" s="13">
        <v>-0.73986486486486491</v>
      </c>
      <c r="F16" s="11">
        <v>-18.25</v>
      </c>
      <c r="H16" s="2">
        <v>2030</v>
      </c>
      <c r="I16" s="2" t="s">
        <v>65</v>
      </c>
      <c r="J16" s="11">
        <v>60.3</v>
      </c>
      <c r="K16" s="11">
        <v>47.889000000000003</v>
      </c>
      <c r="L16" s="13">
        <v>0.25916181168953201</v>
      </c>
      <c r="M16" s="11">
        <v>12.410999999999994</v>
      </c>
      <c r="O16" s="2" t="s">
        <v>200</v>
      </c>
      <c r="P16" s="2">
        <f>COUNTIF(E7:E29,"&gt;"&amp;10%)</f>
        <v>2</v>
      </c>
      <c r="Q16" s="11">
        <f>SUMIFS(F7:F29,E7:E29,"&gt;"&amp;10%)</f>
        <v>13.530683333333332</v>
      </c>
    </row>
    <row r="17" spans="1:17" ht="15.5" customHeight="1" x14ac:dyDescent="0.25">
      <c r="A17" s="2">
        <v>2031</v>
      </c>
      <c r="B17" s="2" t="s">
        <v>80</v>
      </c>
      <c r="C17" s="11">
        <v>5</v>
      </c>
      <c r="D17" s="11">
        <v>4.75</v>
      </c>
      <c r="E17" s="13">
        <v>5.2631578947368363E-2</v>
      </c>
      <c r="F17" s="11">
        <v>0.25</v>
      </c>
      <c r="H17" s="2">
        <v>2029</v>
      </c>
      <c r="I17" s="2" t="s">
        <v>69</v>
      </c>
      <c r="J17" s="11">
        <v>23.3</v>
      </c>
      <c r="K17" s="11">
        <v>15.893000000000001</v>
      </c>
      <c r="L17" s="13">
        <v>0.46605423771471721</v>
      </c>
      <c r="M17" s="11">
        <v>7.407</v>
      </c>
      <c r="O17" s="2" t="s">
        <v>201</v>
      </c>
      <c r="P17" s="2">
        <f>COUNTIF(E7:E29,"&lt;"&amp;-10%)</f>
        <v>19</v>
      </c>
      <c r="Q17" s="11">
        <f>SUMIFS(F7:F29,E7:E29,"&lt;"&amp;-10%)</f>
        <v>-205.42166666666668</v>
      </c>
    </row>
    <row r="18" spans="1:17" ht="15.5" customHeight="1" x14ac:dyDescent="0.25">
      <c r="A18" s="2">
        <v>2028</v>
      </c>
      <c r="B18" s="2" t="s">
        <v>84</v>
      </c>
      <c r="C18" s="11">
        <v>10.5</v>
      </c>
      <c r="D18" s="11">
        <v>11.916666666666668</v>
      </c>
      <c r="E18" s="13">
        <v>-0.11888111888111896</v>
      </c>
      <c r="F18" s="11">
        <v>-1.4166666666666679</v>
      </c>
      <c r="H18" s="2">
        <v>2030</v>
      </c>
      <c r="I18" s="2" t="s">
        <v>72</v>
      </c>
      <c r="J18" s="11">
        <v>38.4</v>
      </c>
      <c r="K18" s="11">
        <v>37.832000000000001</v>
      </c>
      <c r="L18" s="13">
        <v>1.5013744977796506E-2</v>
      </c>
      <c r="M18" s="11">
        <v>0.56799999999999784</v>
      </c>
    </row>
    <row r="19" spans="1:17" ht="15.5" customHeight="1" x14ac:dyDescent="0.25">
      <c r="A19" s="2">
        <v>2030</v>
      </c>
      <c r="B19" s="2" t="s">
        <v>87</v>
      </c>
      <c r="C19" s="11">
        <v>2.1150000000000002</v>
      </c>
      <c r="D19" s="11">
        <v>11.7</v>
      </c>
      <c r="E19" s="13">
        <v>-0.81923076923076921</v>
      </c>
      <c r="F19" s="11">
        <v>-9.5849999999999991</v>
      </c>
      <c r="H19" s="2">
        <v>2030</v>
      </c>
      <c r="I19" s="2" t="s">
        <v>75</v>
      </c>
      <c r="J19" s="11">
        <v>7</v>
      </c>
      <c r="K19" s="11">
        <v>8.9760000000000009</v>
      </c>
      <c r="L19" s="13">
        <v>-0.22014260249554374</v>
      </c>
      <c r="M19" s="11">
        <v>-1.9760000000000009</v>
      </c>
    </row>
    <row r="20" spans="1:17" ht="15.5" customHeight="1" x14ac:dyDescent="0.25">
      <c r="A20" s="2">
        <v>2030</v>
      </c>
      <c r="B20" s="2" t="s">
        <v>91</v>
      </c>
      <c r="C20" s="11">
        <v>62.833333333333343</v>
      </c>
      <c r="D20" s="11">
        <v>72.416666666666671</v>
      </c>
      <c r="E20" s="13">
        <v>-0.13233601841196774</v>
      </c>
      <c r="F20" s="11">
        <v>-9.5833333333333286</v>
      </c>
      <c r="H20" s="2">
        <v>2031</v>
      </c>
      <c r="I20" s="2" t="s">
        <v>80</v>
      </c>
      <c r="J20" s="11">
        <v>2.2999999999999998</v>
      </c>
      <c r="K20" s="11">
        <v>2.6459999999999999</v>
      </c>
      <c r="L20" s="13">
        <v>-0.13076341647770218</v>
      </c>
      <c r="M20" s="11">
        <v>-0.34600000000000009</v>
      </c>
    </row>
    <row r="21" spans="1:17" ht="15.5" customHeight="1" x14ac:dyDescent="0.25">
      <c r="A21" s="2">
        <v>2030</v>
      </c>
      <c r="B21" s="2" t="s">
        <v>96</v>
      </c>
      <c r="C21" s="11">
        <v>2</v>
      </c>
      <c r="D21" s="11">
        <v>4.5833333333333339</v>
      </c>
      <c r="E21" s="13">
        <v>-0.56363636363636371</v>
      </c>
      <c r="F21" s="11">
        <v>-2.5833333333333339</v>
      </c>
      <c r="H21" s="2">
        <v>2028</v>
      </c>
      <c r="I21" s="2" t="s">
        <v>84</v>
      </c>
      <c r="J21" s="11">
        <v>0.3</v>
      </c>
      <c r="K21" s="11">
        <v>0.32900000000000001</v>
      </c>
      <c r="L21" s="13">
        <v>-8.814589665653505E-2</v>
      </c>
      <c r="M21" s="11">
        <v>-2.9000000000000026E-2</v>
      </c>
    </row>
    <row r="22" spans="1:17" ht="15.5" customHeight="1" x14ac:dyDescent="0.25">
      <c r="A22" s="2">
        <v>2030</v>
      </c>
      <c r="B22" s="2" t="s">
        <v>100</v>
      </c>
      <c r="C22" s="11">
        <v>0.82000000000000006</v>
      </c>
      <c r="D22" s="11">
        <v>1.25</v>
      </c>
      <c r="E22" s="13">
        <v>-0.34399999999999997</v>
      </c>
      <c r="F22" s="11">
        <v>-0.42999999999999994</v>
      </c>
      <c r="H22" s="2">
        <v>2030</v>
      </c>
      <c r="I22" s="2" t="s">
        <v>87</v>
      </c>
      <c r="J22" s="11">
        <v>13.35</v>
      </c>
      <c r="K22" s="11">
        <v>12.202</v>
      </c>
      <c r="L22" s="13">
        <v>9.4082937223405994E-2</v>
      </c>
      <c r="M22" s="11">
        <v>1.1479999999999997</v>
      </c>
    </row>
    <row r="23" spans="1:17" ht="15.5" customHeight="1" x14ac:dyDescent="0.25">
      <c r="A23" s="2">
        <v>2030</v>
      </c>
      <c r="B23" s="2" t="s">
        <v>118</v>
      </c>
      <c r="C23" s="11">
        <v>49.416666666666664</v>
      </c>
      <c r="D23" s="11">
        <v>48.75</v>
      </c>
      <c r="E23" s="13">
        <v>1.3675213675213627E-2</v>
      </c>
      <c r="F23" s="11">
        <v>0.6666666666666643</v>
      </c>
      <c r="H23" s="2">
        <v>2030</v>
      </c>
      <c r="I23" s="2" t="s">
        <v>91</v>
      </c>
      <c r="J23" s="11">
        <v>26.9</v>
      </c>
      <c r="K23" s="11">
        <v>21.346</v>
      </c>
      <c r="L23" s="13">
        <v>0.26018926262531616</v>
      </c>
      <c r="M23" s="11">
        <v>5.5539999999999985</v>
      </c>
    </row>
    <row r="24" spans="1:17" ht="15.5" customHeight="1" x14ac:dyDescent="0.25">
      <c r="A24" s="2">
        <v>2032</v>
      </c>
      <c r="B24" s="2" t="s">
        <v>126</v>
      </c>
      <c r="C24" s="11">
        <v>13.885</v>
      </c>
      <c r="D24" s="11">
        <v>56.15</v>
      </c>
      <c r="E24" s="13">
        <v>-0.75271593944790738</v>
      </c>
      <c r="F24" s="11">
        <v>-42.265000000000001</v>
      </c>
      <c r="H24" s="2">
        <v>2030</v>
      </c>
      <c r="I24" s="2" t="s">
        <v>96</v>
      </c>
      <c r="J24" s="11">
        <v>5</v>
      </c>
      <c r="K24" s="11">
        <v>4.718</v>
      </c>
      <c r="L24" s="13">
        <v>5.9771089444679903E-2</v>
      </c>
      <c r="M24" s="11">
        <v>0.28200000000000003</v>
      </c>
    </row>
    <row r="25" spans="1:17" ht="15.5" customHeight="1" x14ac:dyDescent="0.25">
      <c r="A25" s="2">
        <v>2030</v>
      </c>
      <c r="B25" s="2" t="s">
        <v>131</v>
      </c>
      <c r="C25" s="11">
        <v>7.416666666666667</v>
      </c>
      <c r="D25" s="11">
        <v>15.500000000000002</v>
      </c>
      <c r="E25" s="13">
        <v>-0.521505376344086</v>
      </c>
      <c r="F25" s="11">
        <v>-8.0833333333333357</v>
      </c>
      <c r="H25" s="2">
        <v>2030</v>
      </c>
      <c r="I25" s="2" t="s">
        <v>100</v>
      </c>
      <c r="J25" s="11">
        <v>0.4</v>
      </c>
      <c r="K25" s="11">
        <v>0.48799999999999999</v>
      </c>
      <c r="L25" s="13">
        <v>-0.18032786885245899</v>
      </c>
      <c r="M25" s="11">
        <v>-8.7999999999999967E-2</v>
      </c>
    </row>
    <row r="26" spans="1:17" ht="15.5" customHeight="1" x14ac:dyDescent="0.25">
      <c r="A26" s="2">
        <v>2030</v>
      </c>
      <c r="B26" s="2" t="s">
        <v>135</v>
      </c>
      <c r="C26" s="11">
        <v>4.25</v>
      </c>
      <c r="D26" s="11">
        <v>17.25</v>
      </c>
      <c r="E26" s="13">
        <v>-0.75362318840579712</v>
      </c>
      <c r="F26" s="11">
        <v>-13</v>
      </c>
      <c r="H26" s="2">
        <v>2030</v>
      </c>
      <c r="I26" s="2" t="s">
        <v>110</v>
      </c>
      <c r="J26" s="11">
        <v>0.27339999999999998</v>
      </c>
      <c r="K26" s="11">
        <v>0.39800000000000002</v>
      </c>
      <c r="L26" s="13">
        <v>-0.31306532663316589</v>
      </c>
      <c r="M26" s="11">
        <v>-0.12460000000000004</v>
      </c>
    </row>
    <row r="27" spans="1:17" ht="15.5" customHeight="1" x14ac:dyDescent="0.25">
      <c r="A27" s="2">
        <v>2030</v>
      </c>
      <c r="B27" s="2" t="s">
        <v>143</v>
      </c>
      <c r="C27" s="11">
        <v>6.416666666666667</v>
      </c>
      <c r="D27" s="11">
        <v>17.333333333333336</v>
      </c>
      <c r="E27" s="13">
        <v>-0.62980769230769229</v>
      </c>
      <c r="F27" s="11">
        <v>-10.916666666666668</v>
      </c>
      <c r="H27" s="2">
        <v>2030</v>
      </c>
      <c r="I27" s="2" t="s">
        <v>114</v>
      </c>
      <c r="J27" s="11">
        <v>0.4</v>
      </c>
      <c r="K27" s="11">
        <v>0.49299999999999999</v>
      </c>
      <c r="L27" s="13">
        <v>-0.18864097363083154</v>
      </c>
      <c r="M27" s="11">
        <v>-9.2999999999999972E-2</v>
      </c>
    </row>
    <row r="28" spans="1:17" ht="15.5" customHeight="1" x14ac:dyDescent="0.25">
      <c r="A28" s="2">
        <v>2032</v>
      </c>
      <c r="B28" s="2" t="s">
        <v>148</v>
      </c>
      <c r="C28" s="11">
        <v>3.8</v>
      </c>
      <c r="D28" s="11">
        <v>5.166666666666667</v>
      </c>
      <c r="E28" s="13">
        <v>-0.26451612903225818</v>
      </c>
      <c r="F28" s="11">
        <v>-1.3666666666666671</v>
      </c>
      <c r="H28" s="2">
        <v>2030</v>
      </c>
      <c r="I28" s="2" t="s">
        <v>118</v>
      </c>
      <c r="J28" s="11">
        <v>30.6</v>
      </c>
      <c r="K28" s="11">
        <v>25.023</v>
      </c>
      <c r="L28" s="13">
        <v>0.22287495504136201</v>
      </c>
      <c r="M28" s="11">
        <v>5.5770000000000017</v>
      </c>
    </row>
    <row r="29" spans="1:17" ht="15.5" customHeight="1" x14ac:dyDescent="0.25">
      <c r="A29" s="2">
        <v>2032</v>
      </c>
      <c r="B29" s="2" t="s">
        <v>152</v>
      </c>
      <c r="C29" s="11">
        <v>1.425</v>
      </c>
      <c r="D29" s="11">
        <v>2.166666666666667</v>
      </c>
      <c r="E29" s="13">
        <v>-0.34230769230769242</v>
      </c>
      <c r="F29" s="11">
        <v>-0.74166666666666692</v>
      </c>
      <c r="H29" s="2">
        <v>2030</v>
      </c>
      <c r="I29" s="2" t="s">
        <v>122</v>
      </c>
      <c r="J29" s="11">
        <v>6.8728522339999998</v>
      </c>
      <c r="K29" s="11">
        <v>7.2039999999999997</v>
      </c>
      <c r="L29" s="13">
        <v>-4.5967207940033283E-2</v>
      </c>
      <c r="M29" s="11">
        <v>-0.33114776599999995</v>
      </c>
    </row>
    <row r="30" spans="1:17" ht="15.5" customHeight="1" x14ac:dyDescent="0.25">
      <c r="C30" s="11"/>
      <c r="D30" s="11"/>
      <c r="H30" s="2">
        <v>2032</v>
      </c>
      <c r="I30" s="2" t="s">
        <v>126</v>
      </c>
      <c r="J30" s="11">
        <v>21.706</v>
      </c>
      <c r="K30" s="11">
        <v>22.853000000000002</v>
      </c>
      <c r="L30" s="13">
        <v>-5.0190347000393931E-2</v>
      </c>
      <c r="M30" s="11">
        <v>-1.147000000000002</v>
      </c>
    </row>
    <row r="31" spans="1:17" ht="15.5" customHeight="1" x14ac:dyDescent="0.25">
      <c r="C31" s="11"/>
      <c r="D31" s="11"/>
      <c r="H31" s="2">
        <v>2030</v>
      </c>
      <c r="I31" s="2" t="s">
        <v>131</v>
      </c>
      <c r="J31" s="11">
        <v>9.1999999999999993</v>
      </c>
      <c r="K31" s="11">
        <v>9.4440000000000008</v>
      </c>
      <c r="L31" s="13">
        <v>-2.5836509953409692E-2</v>
      </c>
      <c r="M31" s="11">
        <v>-0.24400000000000155</v>
      </c>
    </row>
    <row r="32" spans="1:17" ht="15.5" customHeight="1" x14ac:dyDescent="0.3">
      <c r="A32" s="21" t="s">
        <v>193</v>
      </c>
      <c r="C32" s="11"/>
      <c r="D32" s="11"/>
      <c r="H32" s="2">
        <v>2030</v>
      </c>
      <c r="I32" s="2" t="s">
        <v>135</v>
      </c>
      <c r="J32" s="11">
        <v>5.3</v>
      </c>
      <c r="K32" s="11">
        <v>6.7</v>
      </c>
      <c r="L32" s="13">
        <v>-0.20895522388059706</v>
      </c>
      <c r="M32" s="11">
        <v>-1.4000000000000004</v>
      </c>
    </row>
    <row r="33" spans="1:28" ht="15.5" customHeight="1" x14ac:dyDescent="0.25">
      <c r="A33" s="18">
        <v>2030</v>
      </c>
      <c r="B33" s="3" t="s">
        <v>13</v>
      </c>
      <c r="C33" s="11">
        <v>0.81796382499999998</v>
      </c>
      <c r="D33" s="11"/>
      <c r="E33" s="3"/>
      <c r="F33" s="3"/>
      <c r="G33" s="3"/>
      <c r="H33" s="2">
        <v>2030</v>
      </c>
      <c r="I33" s="2" t="s">
        <v>143</v>
      </c>
      <c r="J33" s="11">
        <v>23</v>
      </c>
      <c r="K33" s="11">
        <v>26.411000000000001</v>
      </c>
      <c r="L33" s="13">
        <v>-0.12915073264927501</v>
      </c>
      <c r="M33" s="11">
        <v>-3.4110000000000014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5" customHeight="1" x14ac:dyDescent="0.25">
      <c r="A34" s="18">
        <v>2030</v>
      </c>
      <c r="B34" s="3" t="s">
        <v>23</v>
      </c>
      <c r="C34" s="11">
        <v>0</v>
      </c>
      <c r="D34" s="11"/>
      <c r="E34" s="3"/>
      <c r="F34" s="3"/>
      <c r="G34" s="3"/>
      <c r="H34" s="2">
        <v>2032</v>
      </c>
      <c r="I34" s="2" t="s">
        <v>148</v>
      </c>
      <c r="J34" s="11">
        <v>0.2</v>
      </c>
      <c r="K34" s="11">
        <v>3.0000000000000001E-3</v>
      </c>
      <c r="L34" s="13">
        <v>65.666666666666671</v>
      </c>
      <c r="M34" s="11">
        <v>0.19700000000000001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5" customHeight="1" x14ac:dyDescent="0.25">
      <c r="A35" s="18">
        <v>2030</v>
      </c>
      <c r="B35" s="3" t="s">
        <v>38</v>
      </c>
      <c r="C35" s="11">
        <v>9.77</v>
      </c>
      <c r="D35" s="11"/>
      <c r="E35" s="3"/>
      <c r="F35" s="3"/>
      <c r="G35" s="3"/>
      <c r="H35" s="2">
        <v>2032</v>
      </c>
      <c r="I35" s="2" t="s">
        <v>152</v>
      </c>
      <c r="J35" s="11">
        <v>0.81</v>
      </c>
      <c r="K35" s="11">
        <v>0.53300000000000003</v>
      </c>
      <c r="L35" s="13">
        <v>0.51969981238273921</v>
      </c>
      <c r="M35" s="11">
        <v>0.27700000000000002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5" customHeight="1" x14ac:dyDescent="0.25">
      <c r="A36" s="18">
        <v>2030</v>
      </c>
      <c r="B36" s="3" t="s">
        <v>51</v>
      </c>
      <c r="C36" s="11"/>
      <c r="D36" s="11">
        <v>193</v>
      </c>
      <c r="E36" s="3"/>
      <c r="F36" s="3"/>
      <c r="G36" s="3"/>
      <c r="H36" s="2">
        <v>2030</v>
      </c>
      <c r="I36" s="2" t="s">
        <v>157</v>
      </c>
      <c r="J36" s="11">
        <v>79</v>
      </c>
      <c r="K36" s="11">
        <v>70.132000000000005</v>
      </c>
      <c r="L36" s="13">
        <v>0.12644727086066276</v>
      </c>
      <c r="M36" s="11">
        <v>8.867999999999995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.5" customHeight="1" x14ac:dyDescent="0.25">
      <c r="A37" s="18">
        <v>2030</v>
      </c>
      <c r="B37" s="3" t="s">
        <v>61</v>
      </c>
      <c r="C37" s="11"/>
      <c r="D37" s="11">
        <v>4</v>
      </c>
      <c r="E37" s="3"/>
      <c r="F37" s="3"/>
      <c r="G37" s="3"/>
      <c r="H37" s="2">
        <v>2030</v>
      </c>
      <c r="I37" s="2" t="s">
        <v>161</v>
      </c>
      <c r="J37" s="11">
        <v>0.67700000000000005</v>
      </c>
      <c r="K37" s="11">
        <v>0.13700000000000001</v>
      </c>
      <c r="L37" s="13">
        <v>3.9416058394160585</v>
      </c>
      <c r="M37" s="11">
        <v>0.54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.5" customHeight="1" x14ac:dyDescent="0.25">
      <c r="A38" s="18">
        <v>2030</v>
      </c>
      <c r="B38" s="3" t="s">
        <v>105</v>
      </c>
      <c r="C38" s="11"/>
      <c r="D38" s="11">
        <v>2.2166666666666668</v>
      </c>
      <c r="E38" s="3"/>
      <c r="F38" s="3"/>
      <c r="G38" s="3"/>
      <c r="H38" s="2"/>
      <c r="J38" s="11"/>
      <c r="K38" s="11"/>
      <c r="L38" s="11"/>
      <c r="M38" s="1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.5" customHeight="1" x14ac:dyDescent="0.25">
      <c r="A39" s="18">
        <v>2030</v>
      </c>
      <c r="B39" s="3" t="s">
        <v>110</v>
      </c>
      <c r="C39" s="11">
        <v>0.64900000000000002</v>
      </c>
      <c r="D39" s="11"/>
      <c r="E39" s="3"/>
      <c r="F39" s="3"/>
      <c r="G39" s="3"/>
      <c r="H39" s="2"/>
      <c r="J39" s="11"/>
      <c r="K39" s="11"/>
      <c r="L39" s="11"/>
      <c r="M39" s="1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.5" customHeight="1" x14ac:dyDescent="0.3">
      <c r="A40" s="18">
        <v>2030</v>
      </c>
      <c r="B40" s="3" t="s">
        <v>114</v>
      </c>
      <c r="C40" s="11">
        <v>0.57599999999999996</v>
      </c>
      <c r="D40" s="11"/>
      <c r="E40" s="3"/>
      <c r="F40" s="3"/>
      <c r="G40" s="3"/>
      <c r="H40" s="21" t="s">
        <v>193</v>
      </c>
      <c r="J40" s="11"/>
      <c r="K40" s="11"/>
      <c r="L40" s="11"/>
      <c r="M40" s="1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.5" customHeight="1" x14ac:dyDescent="0.25">
      <c r="A41" s="18">
        <v>2030</v>
      </c>
      <c r="B41" s="3" t="s">
        <v>122</v>
      </c>
      <c r="C41" s="11">
        <v>4.3384879730000003</v>
      </c>
      <c r="D41" s="11"/>
      <c r="E41" s="3"/>
      <c r="F41" s="3"/>
      <c r="G41" s="3"/>
      <c r="H41" s="2">
        <v>2030</v>
      </c>
      <c r="I41" s="2" t="s">
        <v>51</v>
      </c>
      <c r="J41" s="11"/>
      <c r="K41" s="11"/>
      <c r="L41" s="11"/>
      <c r="M41" s="1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5" customHeight="1" x14ac:dyDescent="0.25">
      <c r="A42" s="18">
        <v>2030</v>
      </c>
      <c r="B42" s="3" t="s">
        <v>139</v>
      </c>
      <c r="C42" s="11"/>
      <c r="D42" s="11"/>
      <c r="E42" s="3"/>
      <c r="F42" s="3"/>
      <c r="G42" s="3"/>
      <c r="H42" s="2">
        <v>2030</v>
      </c>
      <c r="I42" s="2" t="s">
        <v>61</v>
      </c>
      <c r="J42" s="11"/>
      <c r="K42" s="11"/>
      <c r="L42" s="11"/>
      <c r="M42" s="1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.5" customHeight="1" x14ac:dyDescent="0.25">
      <c r="A43" s="18">
        <v>2030</v>
      </c>
      <c r="B43" s="3" t="s">
        <v>157</v>
      </c>
      <c r="C43" s="11">
        <v>41.4</v>
      </c>
      <c r="D43" s="11"/>
      <c r="E43" s="3"/>
      <c r="F43" s="3"/>
      <c r="G43" s="3"/>
      <c r="H43" s="2">
        <v>2030</v>
      </c>
      <c r="I43" s="2" t="s">
        <v>105</v>
      </c>
      <c r="J43" s="11"/>
      <c r="K43" s="11"/>
      <c r="L43" s="11"/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5" customHeight="1" x14ac:dyDescent="0.25">
      <c r="A44" s="18">
        <v>2030</v>
      </c>
      <c r="B44" s="3" t="s">
        <v>161</v>
      </c>
      <c r="C44" s="11">
        <v>0.64</v>
      </c>
      <c r="D44" s="11"/>
      <c r="E44" s="3"/>
      <c r="F44" s="3"/>
      <c r="G44" s="3"/>
      <c r="H44" s="2">
        <v>2030</v>
      </c>
      <c r="I44" s="2" t="s">
        <v>139</v>
      </c>
      <c r="J44" s="11"/>
      <c r="K44" s="11"/>
      <c r="L44" s="11"/>
      <c r="M44" s="1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50" spans="1:7" ht="15.5" customHeight="1" x14ac:dyDescent="0.25">
      <c r="A50" s="7"/>
      <c r="B50" s="7"/>
      <c r="C50" s="7"/>
      <c r="D50" s="7"/>
      <c r="E50" s="7"/>
      <c r="F50" s="7"/>
      <c r="G50" s="7"/>
    </row>
    <row r="51" spans="1:7" ht="15.5" customHeight="1" x14ac:dyDescent="0.3">
      <c r="A51" s="3"/>
      <c r="B51" s="9"/>
      <c r="C51" s="10"/>
      <c r="D51" s="10"/>
      <c r="E51" s="10"/>
      <c r="F51" s="10"/>
      <c r="G51" s="10"/>
    </row>
    <row r="52" spans="1:7" ht="15.5" customHeight="1" x14ac:dyDescent="0.3">
      <c r="A52" s="3"/>
      <c r="B52" s="9"/>
      <c r="C52" s="10"/>
      <c r="D52" s="10"/>
      <c r="E52" s="10"/>
      <c r="F52" s="10"/>
      <c r="G52" s="10"/>
    </row>
    <row r="53" spans="1:7" ht="15.5" customHeight="1" x14ac:dyDescent="0.3">
      <c r="A53" s="3"/>
      <c r="B53" s="9"/>
      <c r="C53" s="10"/>
      <c r="D53" s="10"/>
      <c r="E53" s="10"/>
      <c r="F53" s="10"/>
      <c r="G53" s="10"/>
    </row>
    <row r="54" spans="1:7" ht="15.5" customHeight="1" x14ac:dyDescent="0.3">
      <c r="A54" s="3"/>
      <c r="B54" s="9"/>
      <c r="C54" s="10"/>
      <c r="D54" s="10"/>
      <c r="E54" s="10"/>
      <c r="F54" s="10"/>
      <c r="G54" s="10"/>
    </row>
    <row r="55" spans="1:7" ht="15.5" customHeight="1" x14ac:dyDescent="0.3">
      <c r="A55" s="3"/>
      <c r="B55" s="9"/>
      <c r="C55" s="10"/>
      <c r="D55" s="10"/>
      <c r="E55" s="10"/>
      <c r="F55" s="10"/>
      <c r="G55" s="10"/>
    </row>
    <row r="56" spans="1:7" ht="15.5" customHeight="1" x14ac:dyDescent="0.3">
      <c r="A56" s="3"/>
      <c r="B56" s="9"/>
      <c r="C56" s="10"/>
      <c r="D56" s="10"/>
      <c r="E56" s="10"/>
      <c r="F56" s="10"/>
      <c r="G56" s="10"/>
    </row>
    <row r="57" spans="1:7" ht="15.5" customHeight="1" x14ac:dyDescent="0.3">
      <c r="A57" s="3"/>
      <c r="B57" s="9"/>
      <c r="C57" s="10"/>
      <c r="D57" s="10"/>
      <c r="E57" s="10"/>
      <c r="F57" s="10"/>
      <c r="G57" s="10"/>
    </row>
    <row r="58" spans="1:7" ht="15.5" customHeight="1" x14ac:dyDescent="0.3">
      <c r="A58" s="3"/>
      <c r="B58" s="9"/>
      <c r="C58" s="10"/>
      <c r="D58" s="10"/>
      <c r="E58" s="10"/>
      <c r="F58" s="10"/>
      <c r="G58" s="10"/>
    </row>
    <row r="59" spans="1:7" ht="15.5" customHeight="1" x14ac:dyDescent="0.3">
      <c r="A59" s="3"/>
      <c r="B59" s="9"/>
      <c r="C59" s="10"/>
      <c r="D59" s="10"/>
      <c r="E59" s="10"/>
      <c r="F59" s="10"/>
      <c r="G59" s="10"/>
    </row>
    <row r="60" spans="1:7" ht="15.5" customHeight="1" x14ac:dyDescent="0.3">
      <c r="A60" s="3"/>
      <c r="B60" s="9"/>
      <c r="C60" s="10"/>
      <c r="D60" s="10"/>
      <c r="E60" s="10"/>
      <c r="F60" s="10"/>
      <c r="G60" s="10"/>
    </row>
    <row r="61" spans="1:7" ht="15.5" customHeight="1" x14ac:dyDescent="0.3">
      <c r="A61" s="3"/>
      <c r="B61" s="9"/>
      <c r="C61" s="10"/>
      <c r="D61" s="10"/>
      <c r="E61" s="10"/>
      <c r="F61" s="10"/>
      <c r="G61" s="10"/>
    </row>
    <row r="62" spans="1:7" ht="15.5" customHeight="1" x14ac:dyDescent="0.3">
      <c r="A62" s="3"/>
      <c r="B62" s="9"/>
      <c r="C62" s="10"/>
      <c r="D62" s="10"/>
      <c r="E62" s="10"/>
      <c r="F62" s="10"/>
      <c r="G62" s="10"/>
    </row>
    <row r="63" spans="1:7" ht="15.5" customHeight="1" x14ac:dyDescent="0.3">
      <c r="A63" s="3"/>
      <c r="B63" s="9"/>
      <c r="C63" s="10"/>
      <c r="D63" s="10"/>
      <c r="E63" s="10"/>
      <c r="F63" s="10"/>
      <c r="G63" s="10"/>
    </row>
    <row r="64" spans="1:7" ht="15.5" customHeight="1" x14ac:dyDescent="0.3">
      <c r="A64" s="3"/>
      <c r="B64" s="9"/>
      <c r="C64" s="10"/>
      <c r="D64" s="10"/>
      <c r="E64" s="10"/>
      <c r="F64" s="10"/>
      <c r="G64" s="10"/>
    </row>
    <row r="65" spans="1:7" ht="15.5" customHeight="1" x14ac:dyDescent="0.3">
      <c r="A65" s="3"/>
      <c r="B65" s="9"/>
      <c r="C65" s="10"/>
      <c r="D65" s="10"/>
      <c r="E65" s="10"/>
      <c r="F65" s="10"/>
      <c r="G65" s="10"/>
    </row>
    <row r="66" spans="1:7" ht="15.5" customHeight="1" x14ac:dyDescent="0.3">
      <c r="A66" s="3"/>
      <c r="B66" s="9"/>
      <c r="C66" s="10"/>
      <c r="D66" s="10"/>
      <c r="E66" s="10"/>
      <c r="F66" s="10"/>
      <c r="G66" s="10"/>
    </row>
    <row r="67" spans="1:7" ht="15.5" customHeight="1" x14ac:dyDescent="0.3">
      <c r="A67" s="3"/>
      <c r="B67" s="9"/>
      <c r="C67" s="10"/>
      <c r="D67" s="10"/>
      <c r="E67" s="10"/>
      <c r="F67" s="10"/>
      <c r="G67" s="10"/>
    </row>
    <row r="68" spans="1:7" ht="15.5" customHeight="1" x14ac:dyDescent="0.3">
      <c r="A68" s="3"/>
      <c r="B68" s="9"/>
      <c r="C68" s="10"/>
      <c r="D68" s="10"/>
      <c r="E68" s="10"/>
      <c r="F68" s="10"/>
      <c r="G68" s="10"/>
    </row>
    <row r="69" spans="1:7" ht="15.5" customHeight="1" x14ac:dyDescent="0.3">
      <c r="A69" s="3"/>
      <c r="B69" s="9"/>
      <c r="C69" s="10"/>
      <c r="D69" s="10"/>
      <c r="E69" s="10"/>
      <c r="F69" s="10"/>
      <c r="G69" s="10"/>
    </row>
    <row r="70" spans="1:7" ht="15.5" customHeight="1" x14ac:dyDescent="0.3">
      <c r="A70" s="3"/>
      <c r="B70" s="9"/>
      <c r="C70" s="10"/>
      <c r="D70" s="10"/>
      <c r="E70" s="10"/>
      <c r="F70" s="10"/>
      <c r="G70" s="10"/>
    </row>
    <row r="71" spans="1:7" ht="15.5" customHeight="1" x14ac:dyDescent="0.3">
      <c r="A71" s="3"/>
      <c r="B71" s="9"/>
      <c r="C71" s="10"/>
      <c r="D71" s="10"/>
      <c r="E71" s="10"/>
      <c r="F71" s="10"/>
      <c r="G71" s="10"/>
    </row>
    <row r="72" spans="1:7" ht="15.5" customHeight="1" x14ac:dyDescent="0.3">
      <c r="A72" s="3"/>
      <c r="B72" s="9"/>
      <c r="C72" s="10"/>
      <c r="D72" s="10"/>
      <c r="E72" s="10"/>
      <c r="F72" s="10"/>
      <c r="G72" s="10"/>
    </row>
    <row r="73" spans="1:7" ht="15.5" customHeight="1" x14ac:dyDescent="0.3">
      <c r="A73" s="3"/>
      <c r="B73" s="9"/>
      <c r="C73" s="10"/>
      <c r="D73" s="10"/>
      <c r="E73" s="10"/>
      <c r="F73" s="10"/>
      <c r="G73" s="10"/>
    </row>
    <row r="74" spans="1:7" ht="15.5" customHeight="1" x14ac:dyDescent="0.3">
      <c r="A74" s="3"/>
      <c r="B74" s="9"/>
      <c r="C74" s="10"/>
      <c r="D74" s="10"/>
      <c r="E74" s="10"/>
      <c r="F74" s="10"/>
      <c r="G74" s="10"/>
    </row>
    <row r="75" spans="1:7" ht="15.5" customHeight="1" x14ac:dyDescent="0.3">
      <c r="A75" s="3"/>
      <c r="B75" s="9"/>
      <c r="C75" s="10"/>
      <c r="D75" s="10"/>
      <c r="E75" s="10"/>
      <c r="F75" s="10"/>
      <c r="G75" s="10"/>
    </row>
    <row r="76" spans="1:7" ht="15.5" customHeight="1" x14ac:dyDescent="0.3">
      <c r="A76" s="3"/>
      <c r="B76" s="9"/>
      <c r="C76" s="10"/>
      <c r="D76" s="10"/>
      <c r="E76" s="10"/>
      <c r="F76" s="10"/>
      <c r="G76" s="10"/>
    </row>
    <row r="77" spans="1:7" ht="15.5" customHeight="1" x14ac:dyDescent="0.3">
      <c r="A77" s="3"/>
      <c r="B77" s="9"/>
      <c r="C77" s="10"/>
      <c r="D77" s="10"/>
      <c r="E77" s="10"/>
      <c r="F77" s="10"/>
      <c r="G77" s="10"/>
    </row>
    <row r="78" spans="1:7" ht="15.5" customHeight="1" x14ac:dyDescent="0.3">
      <c r="A78" s="3"/>
      <c r="B78" s="9"/>
      <c r="C78" s="10"/>
      <c r="D78" s="10"/>
      <c r="E78" s="10"/>
      <c r="F78" s="10"/>
      <c r="G78" s="10"/>
    </row>
    <row r="79" spans="1:7" ht="15.5" customHeight="1" x14ac:dyDescent="0.3">
      <c r="A79" s="3"/>
      <c r="B79" s="9"/>
      <c r="C79" s="10"/>
      <c r="D79" s="10"/>
      <c r="E79" s="10"/>
      <c r="F79" s="10"/>
      <c r="G79" s="10"/>
    </row>
    <row r="80" spans="1:7" ht="15.5" customHeight="1" x14ac:dyDescent="0.3">
      <c r="A80" s="3"/>
      <c r="B80" s="9"/>
      <c r="C80" s="10"/>
      <c r="D80" s="10"/>
      <c r="E80" s="10"/>
      <c r="F80" s="10"/>
      <c r="G80" s="10"/>
    </row>
    <row r="81" spans="1:28" ht="15.5" customHeight="1" x14ac:dyDescent="0.3">
      <c r="A81" s="3"/>
      <c r="B81" s="9"/>
      <c r="C81" s="10"/>
      <c r="D81" s="10"/>
      <c r="E81" s="10"/>
      <c r="F81" s="10"/>
      <c r="G81" s="10"/>
    </row>
    <row r="85" spans="1:28" ht="15.5" customHeight="1" x14ac:dyDescent="0.3">
      <c r="A85" s="18"/>
      <c r="B85" s="9"/>
      <c r="C85" s="20"/>
      <c r="D85" s="20"/>
      <c r="E85" s="20"/>
      <c r="F85" s="20"/>
      <c r="G85" s="2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.5" customHeight="1" x14ac:dyDescent="0.3">
      <c r="A86" s="18"/>
      <c r="B86" s="9"/>
      <c r="C86" s="20"/>
      <c r="D86" s="20"/>
      <c r="E86" s="20"/>
      <c r="F86" s="20"/>
      <c r="G86" s="2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.5" customHeight="1" x14ac:dyDescent="0.3">
      <c r="A87" s="18"/>
      <c r="B87" s="9"/>
      <c r="C87" s="20"/>
      <c r="D87" s="20"/>
      <c r="E87" s="20"/>
      <c r="F87" s="20"/>
      <c r="G87" s="2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.5" customHeight="1" x14ac:dyDescent="0.3">
      <c r="A88" s="18"/>
      <c r="B88" s="9"/>
      <c r="C88" s="20"/>
      <c r="D88" s="20"/>
      <c r="E88" s="20"/>
      <c r="F88" s="20"/>
      <c r="G88" s="2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40"/>
  <sheetViews>
    <sheetView workbookViewId="0"/>
  </sheetViews>
  <sheetFormatPr defaultColWidth="12.6328125" defaultRowHeight="15.75" customHeight="1" x14ac:dyDescent="0.25"/>
  <sheetData>
    <row r="1" spans="1:6" ht="15.75" customHeight="1" x14ac:dyDescent="0.3">
      <c r="A1" s="1" t="s">
        <v>202</v>
      </c>
    </row>
    <row r="2" spans="1:6" ht="15.75" customHeight="1" x14ac:dyDescent="0.3">
      <c r="A2" s="1" t="s">
        <v>203</v>
      </c>
    </row>
    <row r="4" spans="1:6" ht="15.75" customHeight="1" x14ac:dyDescent="0.3">
      <c r="A4" s="22" t="s">
        <v>204</v>
      </c>
      <c r="B4" s="22"/>
      <c r="C4" s="22"/>
    </row>
    <row r="5" spans="1:6" ht="15.75" customHeight="1" x14ac:dyDescent="0.25">
      <c r="A5" s="7" t="s">
        <v>167</v>
      </c>
      <c r="B5" s="7" t="s">
        <v>166</v>
      </c>
      <c r="C5" s="7" t="s">
        <v>205</v>
      </c>
    </row>
    <row r="6" spans="1:6" ht="15.75" customHeight="1" x14ac:dyDescent="0.25">
      <c r="A6" s="2" t="s">
        <v>13</v>
      </c>
      <c r="B6" s="2">
        <v>2022</v>
      </c>
      <c r="C6" s="23">
        <v>3423</v>
      </c>
      <c r="D6" s="23"/>
      <c r="E6" s="23"/>
    </row>
    <row r="7" spans="1:6" ht="15.75" customHeight="1" x14ac:dyDescent="0.25">
      <c r="A7" s="2" t="s">
        <v>18</v>
      </c>
      <c r="B7" s="2">
        <v>2022</v>
      </c>
      <c r="C7" s="23">
        <v>6970</v>
      </c>
      <c r="D7" s="23"/>
      <c r="E7" s="23"/>
    </row>
    <row r="8" spans="1:6" ht="15.75" customHeight="1" x14ac:dyDescent="0.25">
      <c r="A8" s="2" t="s">
        <v>23</v>
      </c>
      <c r="B8" s="2">
        <v>2019</v>
      </c>
      <c r="C8" s="23">
        <v>5875</v>
      </c>
    </row>
    <row r="9" spans="1:6" ht="15.75" customHeight="1" x14ac:dyDescent="0.25">
      <c r="A9" s="2" t="s">
        <v>28</v>
      </c>
      <c r="B9" s="2">
        <v>2021</v>
      </c>
      <c r="C9" s="23">
        <v>4333</v>
      </c>
      <c r="D9" s="23"/>
      <c r="E9" s="23"/>
    </row>
    <row r="10" spans="1:6" ht="15.75" customHeight="1" x14ac:dyDescent="0.25">
      <c r="A10" s="2" t="s">
        <v>33</v>
      </c>
      <c r="B10" s="2">
        <v>2021</v>
      </c>
      <c r="C10" s="23">
        <v>15334</v>
      </c>
    </row>
    <row r="11" spans="1:6" ht="15.75" customHeight="1" x14ac:dyDescent="0.25">
      <c r="A11" s="2" t="s">
        <v>38</v>
      </c>
      <c r="B11" s="2">
        <v>2022</v>
      </c>
      <c r="C11" s="23">
        <v>6700</v>
      </c>
    </row>
    <row r="12" spans="1:6" ht="15.75" customHeight="1" x14ac:dyDescent="0.25">
      <c r="A12" s="2" t="s">
        <v>42</v>
      </c>
      <c r="B12" s="2">
        <v>2022</v>
      </c>
      <c r="C12" s="23">
        <v>1135</v>
      </c>
    </row>
    <row r="13" spans="1:6" ht="15.75" customHeight="1" x14ac:dyDescent="0.25">
      <c r="A13" s="2" t="s">
        <v>46</v>
      </c>
      <c r="B13" s="2">
        <v>2021</v>
      </c>
      <c r="C13" s="23">
        <v>5703</v>
      </c>
      <c r="D13" s="23"/>
      <c r="E13" s="23"/>
      <c r="F13" s="23"/>
    </row>
    <row r="14" spans="1:6" ht="15.75" customHeight="1" x14ac:dyDescent="0.25">
      <c r="A14" s="2" t="s">
        <v>51</v>
      </c>
      <c r="B14" s="2">
        <v>2022</v>
      </c>
      <c r="C14" s="23">
        <v>38500</v>
      </c>
      <c r="D14" s="23"/>
      <c r="E14" s="23"/>
      <c r="F14" s="23"/>
    </row>
    <row r="15" spans="1:6" ht="15.75" customHeight="1" x14ac:dyDescent="0.25">
      <c r="A15" s="2" t="s">
        <v>56</v>
      </c>
      <c r="B15" s="2">
        <v>2021</v>
      </c>
      <c r="C15" s="23">
        <v>7440</v>
      </c>
      <c r="D15" s="23"/>
    </row>
    <row r="16" spans="1:6" ht="15.75" customHeight="1" x14ac:dyDescent="0.25">
      <c r="A16" s="2" t="s">
        <v>61</v>
      </c>
      <c r="B16" s="2">
        <v>2022</v>
      </c>
      <c r="C16" s="23">
        <v>5107</v>
      </c>
      <c r="D16" s="23"/>
      <c r="E16" s="23"/>
    </row>
    <row r="17" spans="1:6" ht="15.75" customHeight="1" x14ac:dyDescent="0.25">
      <c r="A17" s="2" t="s">
        <v>65</v>
      </c>
      <c r="B17" s="2">
        <v>2022</v>
      </c>
      <c r="C17" s="23">
        <v>45101</v>
      </c>
      <c r="D17" s="23"/>
    </row>
    <row r="18" spans="1:6" ht="15.75" customHeight="1" x14ac:dyDescent="0.25">
      <c r="A18" s="2" t="s">
        <v>69</v>
      </c>
      <c r="B18" s="2">
        <v>2022</v>
      </c>
      <c r="C18" s="23">
        <v>14320</v>
      </c>
      <c r="D18" s="23"/>
      <c r="E18" s="23"/>
    </row>
    <row r="19" spans="1:6" ht="15.75" customHeight="1" x14ac:dyDescent="0.25">
      <c r="A19" s="2" t="s">
        <v>72</v>
      </c>
      <c r="B19" s="2">
        <v>2020</v>
      </c>
      <c r="C19" s="23">
        <v>106047</v>
      </c>
      <c r="D19" s="23"/>
      <c r="E19" s="23"/>
      <c r="F19" s="23"/>
    </row>
    <row r="20" spans="1:6" ht="15.75" customHeight="1" x14ac:dyDescent="0.25">
      <c r="A20" s="2" t="s">
        <v>75</v>
      </c>
      <c r="B20" s="2">
        <v>2022</v>
      </c>
      <c r="C20" s="23">
        <v>13292</v>
      </c>
      <c r="D20" s="23"/>
      <c r="E20" s="23"/>
    </row>
    <row r="21" spans="1:6" ht="15.75" customHeight="1" x14ac:dyDescent="0.25">
      <c r="A21" s="2" t="s">
        <v>80</v>
      </c>
      <c r="B21" s="2">
        <v>2020</v>
      </c>
      <c r="C21" s="23">
        <v>7768</v>
      </c>
      <c r="D21" s="23"/>
      <c r="E21" s="23"/>
    </row>
    <row r="22" spans="1:6" ht="15.75" customHeight="1" x14ac:dyDescent="0.25">
      <c r="A22" s="2" t="s">
        <v>84</v>
      </c>
      <c r="B22" s="2">
        <v>2021</v>
      </c>
      <c r="C22" s="23">
        <v>4896</v>
      </c>
    </row>
    <row r="23" spans="1:6" ht="15.75" customHeight="1" x14ac:dyDescent="0.25">
      <c r="A23" s="2" t="s">
        <v>87</v>
      </c>
      <c r="B23" s="2">
        <v>2022</v>
      </c>
      <c r="C23" s="23">
        <v>7155</v>
      </c>
      <c r="D23" s="23"/>
      <c r="E23" s="23"/>
      <c r="F23" s="23"/>
    </row>
    <row r="24" spans="1:6" ht="15.75" customHeight="1" x14ac:dyDescent="0.25">
      <c r="A24" s="2" t="s">
        <v>91</v>
      </c>
      <c r="B24" s="2">
        <v>2022</v>
      </c>
      <c r="C24" s="23">
        <v>72088</v>
      </c>
      <c r="D24" s="23"/>
      <c r="E24" s="23"/>
      <c r="F24" s="23"/>
    </row>
    <row r="25" spans="1:6" ht="15.75" customHeight="1" x14ac:dyDescent="0.25">
      <c r="A25" s="2" t="s">
        <v>96</v>
      </c>
      <c r="B25" s="2">
        <v>2022</v>
      </c>
      <c r="C25" s="23">
        <v>7289</v>
      </c>
      <c r="D25" s="23"/>
      <c r="E25" s="23"/>
    </row>
    <row r="26" spans="1:6" ht="15.75" customHeight="1" x14ac:dyDescent="0.25">
      <c r="A26" s="2" t="s">
        <v>100</v>
      </c>
      <c r="B26" s="2">
        <v>2022</v>
      </c>
      <c r="C26" s="2">
        <v>166</v>
      </c>
    </row>
    <row r="27" spans="1:6" ht="15.75" customHeight="1" x14ac:dyDescent="0.25">
      <c r="A27" s="2" t="s">
        <v>105</v>
      </c>
      <c r="B27" s="2">
        <v>2022</v>
      </c>
      <c r="C27" s="23">
        <v>5660</v>
      </c>
      <c r="D27" s="23"/>
      <c r="E27" s="23"/>
    </row>
    <row r="28" spans="1:6" ht="15.75" customHeight="1" x14ac:dyDescent="0.25">
      <c r="A28" s="2" t="s">
        <v>110</v>
      </c>
      <c r="B28" s="2">
        <v>2022</v>
      </c>
      <c r="C28" s="23">
        <v>1504</v>
      </c>
      <c r="D28" s="23"/>
      <c r="E28" s="23"/>
    </row>
    <row r="29" spans="1:6" ht="15.75" customHeight="1" x14ac:dyDescent="0.25">
      <c r="A29" s="2" t="s">
        <v>114</v>
      </c>
      <c r="B29" s="2">
        <v>2020</v>
      </c>
      <c r="C29" s="23">
        <v>2122</v>
      </c>
      <c r="D29" s="23"/>
      <c r="E29" s="23"/>
    </row>
    <row r="30" spans="1:6" ht="15.75" customHeight="1" x14ac:dyDescent="0.25">
      <c r="A30" s="2" t="s">
        <v>118</v>
      </c>
      <c r="B30" s="2">
        <v>2022</v>
      </c>
      <c r="C30" s="23">
        <v>8920</v>
      </c>
      <c r="D30" s="23"/>
      <c r="E30" s="23"/>
    </row>
    <row r="31" spans="1:6" ht="15.75" customHeight="1" x14ac:dyDescent="0.25">
      <c r="A31" s="2" t="s">
        <v>122</v>
      </c>
      <c r="B31" s="2">
        <v>2022</v>
      </c>
      <c r="C31" s="23">
        <v>11201</v>
      </c>
    </row>
    <row r="32" spans="1:6" ht="15.75" customHeight="1" x14ac:dyDescent="0.25">
      <c r="A32" s="2" t="s">
        <v>126</v>
      </c>
      <c r="B32" s="2">
        <v>2021</v>
      </c>
      <c r="C32" s="23">
        <v>15768</v>
      </c>
      <c r="D32" s="23"/>
      <c r="E32" s="23"/>
      <c r="F32" s="23"/>
    </row>
    <row r="33" spans="1:5" ht="15.75" customHeight="1" x14ac:dyDescent="0.25">
      <c r="A33" s="2" t="s">
        <v>131</v>
      </c>
      <c r="B33" s="2">
        <v>2022</v>
      </c>
      <c r="C33" s="23">
        <v>9424</v>
      </c>
      <c r="D33" s="23"/>
      <c r="E33" s="23"/>
    </row>
    <row r="34" spans="1:5" ht="15.75" customHeight="1" x14ac:dyDescent="0.25">
      <c r="A34" s="2" t="s">
        <v>135</v>
      </c>
      <c r="B34" s="2">
        <v>2021</v>
      </c>
      <c r="C34" s="23">
        <v>8399</v>
      </c>
      <c r="D34" s="23"/>
      <c r="E34" s="23"/>
    </row>
    <row r="35" spans="1:5" ht="15.75" customHeight="1" x14ac:dyDescent="0.25">
      <c r="A35" s="2" t="s">
        <v>139</v>
      </c>
      <c r="B35" s="2">
        <v>2019</v>
      </c>
      <c r="C35" s="23">
        <v>9590</v>
      </c>
      <c r="D35" s="23"/>
    </row>
    <row r="36" spans="1:5" ht="15.75" customHeight="1" x14ac:dyDescent="0.25">
      <c r="A36" s="2" t="s">
        <v>143</v>
      </c>
      <c r="B36" s="2">
        <v>2022</v>
      </c>
      <c r="C36" s="23">
        <v>17500</v>
      </c>
      <c r="D36" s="23"/>
      <c r="E36" s="23"/>
    </row>
    <row r="37" spans="1:5" ht="15.75" customHeight="1" x14ac:dyDescent="0.25">
      <c r="A37" s="2" t="s">
        <v>148</v>
      </c>
      <c r="B37" s="2">
        <v>2021</v>
      </c>
      <c r="C37" s="23">
        <v>2954</v>
      </c>
      <c r="D37" s="23"/>
      <c r="E37" s="23"/>
    </row>
    <row r="38" spans="1:5" ht="15.75" customHeight="1" x14ac:dyDescent="0.25">
      <c r="A38" s="2" t="s">
        <v>152</v>
      </c>
      <c r="B38" s="2">
        <v>2022</v>
      </c>
      <c r="C38" s="23">
        <v>3125</v>
      </c>
    </row>
    <row r="39" spans="1:5" ht="15.75" customHeight="1" x14ac:dyDescent="0.25">
      <c r="A39" s="2" t="s">
        <v>157</v>
      </c>
      <c r="B39" s="2">
        <v>2021</v>
      </c>
      <c r="C39" s="23">
        <v>20000</v>
      </c>
      <c r="D39" s="23"/>
      <c r="E39" s="23"/>
    </row>
    <row r="40" spans="1:5" ht="15.75" customHeight="1" x14ac:dyDescent="0.25">
      <c r="A40" s="2" t="s">
        <v>161</v>
      </c>
      <c r="B40" s="2">
        <v>2022</v>
      </c>
      <c r="C40" s="23">
        <v>1430</v>
      </c>
      <c r="D40" s="23"/>
      <c r="E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A45"/>
  <sheetViews>
    <sheetView workbookViewId="0"/>
  </sheetViews>
  <sheetFormatPr defaultColWidth="12.6328125" defaultRowHeight="15.75" customHeight="1" x14ac:dyDescent="0.25"/>
  <cols>
    <col min="6" max="6" width="14.08984375" customWidth="1"/>
  </cols>
  <sheetData>
    <row r="1" spans="1:14" ht="15.75" customHeight="1" x14ac:dyDescent="0.3">
      <c r="A1" s="1" t="s">
        <v>206</v>
      </c>
    </row>
    <row r="2" spans="1:14" ht="15.75" customHeight="1" x14ac:dyDescent="0.3">
      <c r="A2" s="1" t="s">
        <v>207</v>
      </c>
    </row>
    <row r="4" spans="1:14" ht="15.75" customHeight="1" x14ac:dyDescent="0.3">
      <c r="A4" s="24" t="s">
        <v>208</v>
      </c>
      <c r="B4" s="25"/>
      <c r="C4" s="25"/>
      <c r="D4" s="25"/>
      <c r="E4" s="25"/>
      <c r="F4" s="25"/>
    </row>
    <row r="5" spans="1:14" ht="15.75" customHeight="1" x14ac:dyDescent="0.25">
      <c r="A5" s="35" t="s">
        <v>167</v>
      </c>
      <c r="B5" s="35" t="s">
        <v>166</v>
      </c>
      <c r="C5" s="36"/>
      <c r="D5" s="35" t="s">
        <v>209</v>
      </c>
      <c r="E5" s="36"/>
      <c r="F5" s="26" t="s">
        <v>210</v>
      </c>
    </row>
    <row r="6" spans="1:14" ht="15.75" customHeight="1" x14ac:dyDescent="0.25">
      <c r="A6" s="36"/>
      <c r="B6" s="27" t="s">
        <v>211</v>
      </c>
      <c r="C6" s="27">
        <v>2026</v>
      </c>
      <c r="D6" s="27" t="s">
        <v>211</v>
      </c>
      <c r="E6" s="27">
        <v>2026</v>
      </c>
      <c r="F6" s="27">
        <v>2026</v>
      </c>
    </row>
    <row r="7" spans="1:14" ht="15.75" customHeight="1" x14ac:dyDescent="0.25">
      <c r="A7" s="2" t="s">
        <v>13</v>
      </c>
      <c r="B7" s="2">
        <v>2022</v>
      </c>
      <c r="C7" s="2">
        <v>2026</v>
      </c>
      <c r="D7" s="23">
        <v>3423</v>
      </c>
      <c r="E7" s="23">
        <v>3796</v>
      </c>
      <c r="F7" s="23">
        <v>373</v>
      </c>
      <c r="M7" s="23"/>
    </row>
    <row r="8" spans="1:14" ht="15.75" customHeight="1" x14ac:dyDescent="0.25">
      <c r="A8" s="2" t="s">
        <v>18</v>
      </c>
      <c r="B8" s="2">
        <v>2022</v>
      </c>
      <c r="C8" s="2">
        <v>2026</v>
      </c>
      <c r="D8" s="23">
        <v>6970</v>
      </c>
      <c r="E8" s="23">
        <v>7217</v>
      </c>
      <c r="F8" s="23">
        <v>247</v>
      </c>
      <c r="M8" s="23"/>
    </row>
    <row r="9" spans="1:14" ht="15.75" customHeight="1" x14ac:dyDescent="0.25">
      <c r="A9" s="2" t="s">
        <v>28</v>
      </c>
      <c r="B9" s="2">
        <v>2021</v>
      </c>
      <c r="C9" s="2">
        <v>2026</v>
      </c>
      <c r="D9" s="23">
        <v>4333</v>
      </c>
      <c r="E9" s="23">
        <v>4663</v>
      </c>
      <c r="F9" s="23">
        <v>330</v>
      </c>
      <c r="M9" s="23"/>
    </row>
    <row r="10" spans="1:14" ht="15.75" customHeight="1" x14ac:dyDescent="0.25">
      <c r="A10" s="2" t="s">
        <v>46</v>
      </c>
      <c r="B10" s="2">
        <v>2021</v>
      </c>
      <c r="C10" s="2">
        <v>2026</v>
      </c>
      <c r="D10" s="23">
        <v>5703</v>
      </c>
      <c r="E10" s="23">
        <v>5705</v>
      </c>
      <c r="F10" s="23">
        <v>2</v>
      </c>
      <c r="M10" s="23"/>
      <c r="N10" s="23"/>
    </row>
    <row r="11" spans="1:14" ht="15.75" customHeight="1" x14ac:dyDescent="0.25">
      <c r="A11" s="2" t="s">
        <v>51</v>
      </c>
      <c r="B11" s="2">
        <v>2022</v>
      </c>
      <c r="C11" s="2">
        <v>2026</v>
      </c>
      <c r="D11" s="23">
        <v>38500</v>
      </c>
      <c r="E11" s="23">
        <v>42103</v>
      </c>
      <c r="F11" s="23">
        <v>3603</v>
      </c>
      <c r="M11" s="23"/>
      <c r="N11" s="23"/>
    </row>
    <row r="12" spans="1:14" ht="15.75" customHeight="1" x14ac:dyDescent="0.25">
      <c r="A12" s="2" t="s">
        <v>56</v>
      </c>
      <c r="B12" s="2">
        <v>2021</v>
      </c>
      <c r="C12" s="2">
        <v>2026</v>
      </c>
      <c r="D12" s="23">
        <v>7440</v>
      </c>
      <c r="E12" s="23">
        <v>10740</v>
      </c>
      <c r="F12" s="23">
        <v>3300</v>
      </c>
    </row>
    <row r="13" spans="1:14" ht="15.75" customHeight="1" x14ac:dyDescent="0.25">
      <c r="A13" s="2" t="s">
        <v>61</v>
      </c>
      <c r="B13" s="2">
        <v>2022</v>
      </c>
      <c r="C13" s="2">
        <v>2026</v>
      </c>
      <c r="D13" s="23">
        <v>5107</v>
      </c>
      <c r="E13" s="23">
        <v>5952</v>
      </c>
      <c r="F13" s="23">
        <v>845</v>
      </c>
      <c r="M13" s="23"/>
    </row>
    <row r="14" spans="1:14" ht="15.75" customHeight="1" x14ac:dyDescent="0.25">
      <c r="A14" s="2" t="s">
        <v>65</v>
      </c>
      <c r="B14" s="2">
        <v>2022</v>
      </c>
      <c r="C14" s="2">
        <v>2026</v>
      </c>
      <c r="D14" s="23">
        <v>45101</v>
      </c>
      <c r="E14" s="23">
        <v>50296</v>
      </c>
      <c r="F14" s="23">
        <v>5195</v>
      </c>
    </row>
    <row r="15" spans="1:14" ht="15.75" customHeight="1" x14ac:dyDescent="0.25">
      <c r="A15" s="2" t="s">
        <v>69</v>
      </c>
      <c r="B15" s="2">
        <v>2022</v>
      </c>
      <c r="C15" s="2">
        <v>2026</v>
      </c>
      <c r="D15" s="23">
        <v>14320</v>
      </c>
      <c r="E15" s="23">
        <v>16150</v>
      </c>
      <c r="F15" s="23">
        <v>1830</v>
      </c>
      <c r="M15" s="23"/>
    </row>
    <row r="16" spans="1:14" ht="15.75" customHeight="1" x14ac:dyDescent="0.25">
      <c r="A16" s="2" t="s">
        <v>72</v>
      </c>
      <c r="B16" s="2">
        <v>2020</v>
      </c>
      <c r="C16" s="2">
        <v>2026</v>
      </c>
      <c r="D16" s="23">
        <v>106047</v>
      </c>
      <c r="E16" s="23">
        <v>106824</v>
      </c>
      <c r="F16" s="23">
        <v>777</v>
      </c>
      <c r="M16" s="23"/>
      <c r="N16" s="23"/>
    </row>
    <row r="17" spans="1:27" ht="15.75" customHeight="1" x14ac:dyDescent="0.25">
      <c r="A17" s="2" t="s">
        <v>75</v>
      </c>
      <c r="B17" s="2">
        <v>2022</v>
      </c>
      <c r="C17" s="2">
        <v>2026</v>
      </c>
      <c r="D17" s="23">
        <v>13292</v>
      </c>
      <c r="E17" s="23">
        <v>15359</v>
      </c>
      <c r="F17" s="23">
        <v>2067</v>
      </c>
      <c r="M17" s="23"/>
    </row>
    <row r="18" spans="1:27" ht="15.75" customHeight="1" x14ac:dyDescent="0.25">
      <c r="A18" s="2" t="s">
        <v>80</v>
      </c>
      <c r="B18" s="2">
        <v>2020</v>
      </c>
      <c r="C18" s="2">
        <v>2026</v>
      </c>
      <c r="D18" s="23">
        <v>7768</v>
      </c>
      <c r="E18" s="23">
        <v>7898</v>
      </c>
      <c r="F18" s="23">
        <v>130</v>
      </c>
      <c r="M18" s="23"/>
    </row>
    <row r="19" spans="1:27" ht="15.75" customHeight="1" x14ac:dyDescent="0.25">
      <c r="A19" s="2" t="s">
        <v>87</v>
      </c>
      <c r="B19" s="2">
        <v>2022</v>
      </c>
      <c r="C19" s="2">
        <v>2026</v>
      </c>
      <c r="D19" s="23">
        <v>7155</v>
      </c>
      <c r="E19" s="23">
        <v>7226</v>
      </c>
      <c r="F19" s="23">
        <v>71</v>
      </c>
      <c r="M19" s="23"/>
      <c r="N19" s="23"/>
    </row>
    <row r="20" spans="1:27" ht="15.75" customHeight="1" x14ac:dyDescent="0.25">
      <c r="A20" s="2" t="s">
        <v>91</v>
      </c>
      <c r="B20" s="2">
        <v>2022</v>
      </c>
      <c r="C20" s="2">
        <v>2026</v>
      </c>
      <c r="D20" s="23">
        <v>72088</v>
      </c>
      <c r="E20" s="23">
        <v>72648</v>
      </c>
      <c r="F20" s="23">
        <v>560</v>
      </c>
      <c r="M20" s="23"/>
      <c r="N20" s="23"/>
    </row>
    <row r="21" spans="1:27" ht="15.75" customHeight="1" x14ac:dyDescent="0.25">
      <c r="A21" s="2" t="s">
        <v>96</v>
      </c>
      <c r="B21" s="2">
        <v>2022</v>
      </c>
      <c r="C21" s="2">
        <v>2026</v>
      </c>
      <c r="D21" s="23">
        <v>7289</v>
      </c>
      <c r="E21" s="23">
        <v>7542</v>
      </c>
      <c r="F21" s="23">
        <v>253</v>
      </c>
      <c r="M21" s="23"/>
    </row>
    <row r="22" spans="1:27" ht="15.75" customHeight="1" x14ac:dyDescent="0.25">
      <c r="A22" s="2" t="s">
        <v>100</v>
      </c>
      <c r="B22" s="2">
        <v>2022</v>
      </c>
      <c r="C22" s="2">
        <v>2026</v>
      </c>
      <c r="D22" s="2">
        <v>166</v>
      </c>
      <c r="E22" s="2">
        <v>166</v>
      </c>
      <c r="F22" s="2">
        <v>0</v>
      </c>
    </row>
    <row r="23" spans="1:27" ht="15.75" customHeight="1" x14ac:dyDescent="0.25">
      <c r="A23" s="2" t="s">
        <v>105</v>
      </c>
      <c r="B23" s="2">
        <v>2022</v>
      </c>
      <c r="C23" s="2">
        <v>2026</v>
      </c>
      <c r="D23" s="23">
        <v>5660</v>
      </c>
      <c r="E23" s="23">
        <v>5660</v>
      </c>
      <c r="F23" s="23">
        <v>0</v>
      </c>
      <c r="M23" s="23"/>
    </row>
    <row r="24" spans="1:27" ht="15.75" customHeight="1" x14ac:dyDescent="0.25">
      <c r="A24" s="2" t="s">
        <v>110</v>
      </c>
      <c r="B24" s="2">
        <v>2022</v>
      </c>
      <c r="C24" s="2">
        <v>2026</v>
      </c>
      <c r="D24" s="23">
        <v>1504</v>
      </c>
      <c r="E24" s="23">
        <v>1605</v>
      </c>
      <c r="F24" s="23">
        <v>101</v>
      </c>
      <c r="M24" s="23"/>
    </row>
    <row r="25" spans="1:27" ht="15.75" customHeight="1" x14ac:dyDescent="0.25">
      <c r="A25" s="2" t="s">
        <v>114</v>
      </c>
      <c r="B25" s="2">
        <v>2020</v>
      </c>
      <c r="C25" s="2">
        <v>2026</v>
      </c>
      <c r="D25" s="23">
        <v>2122</v>
      </c>
      <c r="E25" s="23">
        <v>2129</v>
      </c>
      <c r="F25" s="23">
        <v>7</v>
      </c>
      <c r="M25" s="23"/>
    </row>
    <row r="26" spans="1:27" ht="15.75" customHeight="1" x14ac:dyDescent="0.25">
      <c r="A26" s="2" t="s">
        <v>118</v>
      </c>
      <c r="B26" s="2">
        <v>2022</v>
      </c>
      <c r="C26" s="2">
        <v>2026</v>
      </c>
      <c r="D26" s="23">
        <v>8920</v>
      </c>
      <c r="E26" s="23">
        <v>9317</v>
      </c>
      <c r="F26" s="23">
        <v>397</v>
      </c>
      <c r="M26" s="23"/>
    </row>
    <row r="27" spans="1:27" ht="15.75" customHeight="1" x14ac:dyDescent="0.25">
      <c r="A27" s="2" t="s">
        <v>126</v>
      </c>
      <c r="B27" s="2">
        <v>2021</v>
      </c>
      <c r="C27" s="2">
        <v>2026</v>
      </c>
      <c r="D27" s="23">
        <v>15768</v>
      </c>
      <c r="E27" s="23">
        <v>17640</v>
      </c>
      <c r="F27" s="23">
        <v>1872</v>
      </c>
      <c r="M27" s="23"/>
      <c r="N27" s="23"/>
    </row>
    <row r="28" spans="1:27" ht="15.75" customHeight="1" x14ac:dyDescent="0.25">
      <c r="A28" s="2" t="s">
        <v>131</v>
      </c>
      <c r="B28" s="2">
        <v>2022</v>
      </c>
      <c r="C28" s="2">
        <v>2026</v>
      </c>
      <c r="D28" s="23">
        <v>9424</v>
      </c>
      <c r="E28" s="23">
        <v>9667</v>
      </c>
      <c r="F28" s="23">
        <v>243</v>
      </c>
      <c r="M28" s="23"/>
    </row>
    <row r="29" spans="1:27" ht="15.75" customHeight="1" x14ac:dyDescent="0.25">
      <c r="A29" s="3" t="s">
        <v>135</v>
      </c>
      <c r="B29" s="3">
        <v>2021</v>
      </c>
      <c r="C29" s="3">
        <v>2026</v>
      </c>
      <c r="D29" s="28">
        <v>8399</v>
      </c>
      <c r="E29" s="28">
        <v>8710</v>
      </c>
      <c r="F29" s="23">
        <v>311</v>
      </c>
      <c r="G29" s="3"/>
      <c r="M29" s="2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25">
      <c r="A30" s="3" t="s">
        <v>139</v>
      </c>
      <c r="B30" s="3">
        <v>2019</v>
      </c>
      <c r="C30" s="3">
        <v>2024</v>
      </c>
      <c r="D30" s="28">
        <v>9590</v>
      </c>
      <c r="E30" s="28">
        <v>9978</v>
      </c>
      <c r="F30" s="23">
        <v>388</v>
      </c>
      <c r="G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x14ac:dyDescent="0.25">
      <c r="A31" s="3" t="s">
        <v>143</v>
      </c>
      <c r="B31" s="3">
        <v>2022</v>
      </c>
      <c r="C31" s="3">
        <v>2026</v>
      </c>
      <c r="D31" s="28">
        <v>17500</v>
      </c>
      <c r="E31" s="28">
        <v>17735</v>
      </c>
      <c r="F31" s="23">
        <v>235</v>
      </c>
      <c r="G31" s="3"/>
      <c r="M31" s="2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25">
      <c r="A32" s="3" t="s">
        <v>148</v>
      </c>
      <c r="B32" s="3">
        <v>2021</v>
      </c>
      <c r="C32" s="3">
        <v>2026</v>
      </c>
      <c r="D32" s="28">
        <v>2954</v>
      </c>
      <c r="E32" s="28">
        <v>3380</v>
      </c>
      <c r="F32" s="23">
        <v>426</v>
      </c>
      <c r="G32" s="3"/>
      <c r="M32" s="2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5">
      <c r="A33" s="3" t="s">
        <v>157</v>
      </c>
      <c r="B33" s="3">
        <v>2021</v>
      </c>
      <c r="C33" s="3">
        <v>2026</v>
      </c>
      <c r="D33" s="28">
        <v>20000</v>
      </c>
      <c r="E33" s="28">
        <v>20059</v>
      </c>
      <c r="F33" s="23">
        <v>59</v>
      </c>
      <c r="G33" s="3"/>
      <c r="M33" s="2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 x14ac:dyDescent="0.25">
      <c r="A34" s="3" t="s">
        <v>161</v>
      </c>
      <c r="B34" s="3">
        <v>2022</v>
      </c>
      <c r="C34" s="3">
        <v>2026</v>
      </c>
      <c r="D34" s="28">
        <v>1430</v>
      </c>
      <c r="E34" s="28">
        <v>1502</v>
      </c>
      <c r="F34" s="23">
        <v>72</v>
      </c>
      <c r="G34" s="3"/>
      <c r="M34" s="2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25">
      <c r="A35" s="2" t="s">
        <v>212</v>
      </c>
      <c r="B35" s="2">
        <v>2022</v>
      </c>
      <c r="C35" s="2">
        <v>2026</v>
      </c>
      <c r="D35" s="23">
        <f>SUM('Fig. 4'!C6:C40)-SUM(D7:D34)</f>
        <v>48266</v>
      </c>
      <c r="E35" s="23">
        <f>SUM(E7:E34)/SUM(D7:D34)*SUM('Fig. 4'!C6:C40)-SUM(E7:E34)</f>
        <v>50818.865025347564</v>
      </c>
      <c r="F35" s="23">
        <v>2552.8650253475644</v>
      </c>
    </row>
    <row r="38" spans="1:27" ht="15.75" customHeight="1" x14ac:dyDescent="0.3">
      <c r="A38" s="21" t="s">
        <v>213</v>
      </c>
    </row>
    <row r="39" spans="1:27" ht="15.75" customHeight="1" x14ac:dyDescent="0.25">
      <c r="A39" s="3" t="s">
        <v>23</v>
      </c>
      <c r="B39" s="18">
        <v>2019</v>
      </c>
      <c r="C39" s="18">
        <v>2026</v>
      </c>
      <c r="D39" s="29">
        <v>5875</v>
      </c>
      <c r="E39" s="3" t="s">
        <v>214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25">
      <c r="A40" s="3" t="s">
        <v>33</v>
      </c>
      <c r="B40" s="18">
        <v>2021</v>
      </c>
      <c r="C40" s="18">
        <v>2026</v>
      </c>
      <c r="D40" s="29">
        <v>15334</v>
      </c>
      <c r="E40" s="3" t="s">
        <v>214</v>
      </c>
      <c r="F40" s="2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 x14ac:dyDescent="0.25">
      <c r="A41" s="3" t="s">
        <v>38</v>
      </c>
      <c r="B41" s="18">
        <v>2022</v>
      </c>
      <c r="C41" s="18">
        <v>2026</v>
      </c>
      <c r="D41" s="29">
        <v>6700</v>
      </c>
      <c r="E41" s="3" t="s">
        <v>214</v>
      </c>
      <c r="F41" s="2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25">
      <c r="A42" s="3" t="s">
        <v>42</v>
      </c>
      <c r="B42" s="18">
        <v>2022</v>
      </c>
      <c r="C42" s="18">
        <v>2026</v>
      </c>
      <c r="D42" s="29">
        <v>1135</v>
      </c>
      <c r="E42" s="3" t="s">
        <v>214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25">
      <c r="A43" s="3" t="s">
        <v>84</v>
      </c>
      <c r="B43" s="18">
        <v>2021</v>
      </c>
      <c r="C43" s="18">
        <v>2026</v>
      </c>
      <c r="D43" s="29">
        <v>4896</v>
      </c>
      <c r="E43" s="3" t="s">
        <v>214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25">
      <c r="A44" s="3" t="s">
        <v>122</v>
      </c>
      <c r="B44" s="18">
        <v>2022</v>
      </c>
      <c r="C44" s="18">
        <v>2026</v>
      </c>
      <c r="D44" s="29">
        <v>11201</v>
      </c>
      <c r="E44" s="3" t="s">
        <v>214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25">
      <c r="A45" s="3" t="s">
        <v>152</v>
      </c>
      <c r="B45" s="18">
        <v>2022</v>
      </c>
      <c r="C45" s="18">
        <v>2026</v>
      </c>
      <c r="D45" s="29">
        <v>3125</v>
      </c>
      <c r="E45" s="3" t="s">
        <v>214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</sheetData>
  <mergeCells count="3">
    <mergeCell ref="A5:A6"/>
    <mergeCell ref="B5:C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11"/>
  <sheetViews>
    <sheetView workbookViewId="0"/>
  </sheetViews>
  <sheetFormatPr defaultColWidth="12.6328125" defaultRowHeight="15.75" customHeight="1" x14ac:dyDescent="0.25"/>
  <sheetData>
    <row r="1" spans="1:6" x14ac:dyDescent="0.3">
      <c r="A1" s="1" t="s">
        <v>215</v>
      </c>
    </row>
    <row r="2" spans="1:6" x14ac:dyDescent="0.3">
      <c r="A2" s="1" t="s">
        <v>216</v>
      </c>
    </row>
    <row r="4" spans="1:6" x14ac:dyDescent="0.3">
      <c r="A4" s="24" t="s">
        <v>217</v>
      </c>
      <c r="B4" s="24"/>
      <c r="C4" s="24"/>
      <c r="D4" s="24"/>
      <c r="E4" s="24"/>
      <c r="F4" s="24"/>
    </row>
    <row r="5" spans="1:6" x14ac:dyDescent="0.3">
      <c r="A5" s="1" t="s">
        <v>167</v>
      </c>
      <c r="B5" s="1" t="s">
        <v>218</v>
      </c>
      <c r="C5" s="1" t="s">
        <v>219</v>
      </c>
    </row>
    <row r="6" spans="1:6" ht="15.75" customHeight="1" x14ac:dyDescent="0.25">
      <c r="A6" s="2" t="s">
        <v>27</v>
      </c>
      <c r="B6" s="14">
        <v>0.77</v>
      </c>
      <c r="C6" s="14">
        <v>0.23</v>
      </c>
    </row>
    <row r="7" spans="1:6" ht="15.75" customHeight="1" x14ac:dyDescent="0.25">
      <c r="A7" s="2" t="s">
        <v>17</v>
      </c>
      <c r="B7" s="14">
        <v>0.63</v>
      </c>
      <c r="C7" s="14">
        <v>0.37</v>
      </c>
    </row>
    <row r="8" spans="1:6" ht="15.75" customHeight="1" x14ac:dyDescent="0.25">
      <c r="A8" s="2" t="s">
        <v>220</v>
      </c>
      <c r="B8" s="14">
        <v>0.62</v>
      </c>
      <c r="C8" s="14">
        <v>0.38</v>
      </c>
    </row>
    <row r="9" spans="1:6" ht="15.75" customHeight="1" x14ac:dyDescent="0.25">
      <c r="A9" s="2" t="s">
        <v>86</v>
      </c>
      <c r="B9" s="14">
        <v>0.46</v>
      </c>
      <c r="C9" s="14">
        <v>0.54</v>
      </c>
    </row>
    <row r="10" spans="1:6" ht="15.75" customHeight="1" x14ac:dyDescent="0.25">
      <c r="A10" s="2" t="s">
        <v>95</v>
      </c>
      <c r="B10" s="14">
        <v>0.31</v>
      </c>
      <c r="C10" s="14">
        <v>0.69</v>
      </c>
    </row>
    <row r="11" spans="1:6" ht="15.75" customHeight="1" x14ac:dyDescent="0.25">
      <c r="A11" s="2" t="s">
        <v>60</v>
      </c>
      <c r="B11" s="14">
        <v>0</v>
      </c>
      <c r="C11" s="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README</vt:lpstr>
      <vt:lpstr>Grid plans</vt:lpstr>
      <vt:lpstr>Country data</vt:lpstr>
      <vt:lpstr>Fig. 1</vt:lpstr>
      <vt:lpstr>Fig. 2</vt:lpstr>
      <vt:lpstr>Fig. 3</vt:lpstr>
      <vt:lpstr>Fig. 4</vt:lpstr>
      <vt:lpstr>Fig. 5</vt:lpstr>
      <vt:lpstr>Fig. 6</vt:lpstr>
      <vt:lpstr>Fig. 7</vt:lpstr>
      <vt:lpstr>Fig. 8</vt:lpstr>
      <vt:lpstr>Fig.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Cremona</dc:creator>
  <cp:lastModifiedBy>Elisabeth Cremona</cp:lastModifiedBy>
  <dcterms:created xsi:type="dcterms:W3CDTF">2024-03-06T16:14:53Z</dcterms:created>
  <dcterms:modified xsi:type="dcterms:W3CDTF">2024-03-06T16:15:33Z</dcterms:modified>
</cp:coreProperties>
</file>